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872" activeTab="0"/>
  </bookViews>
  <sheets>
    <sheet name="well_data" sheetId="1" r:id="rId1"/>
    <sheet name="info" sheetId="2" r:id="rId2"/>
    <sheet name="more info" sheetId="3" r:id="rId3"/>
    <sheet name="deg + dec-min" sheetId="4" r:id="rId4"/>
  </sheets>
  <definedNames>
    <definedName name="_xlnm.Print_Area" localSheetId="0">'well_data'!$A$1:$K$294</definedName>
  </definedNames>
  <calcPr fullCalcOnLoad="1"/>
</workbook>
</file>

<file path=xl/sharedStrings.xml><?xml version="1.0" encoding="utf-8"?>
<sst xmlns="http://schemas.openxmlformats.org/spreadsheetml/2006/main" count="728" uniqueCount="348">
  <si>
    <t>well casing, m</t>
  </si>
  <si>
    <t>Date</t>
  </si>
  <si>
    <t>Lat</t>
  </si>
  <si>
    <t>Lon</t>
  </si>
  <si>
    <t>Elev, top of</t>
  </si>
  <si>
    <t>Well casing</t>
  </si>
  <si>
    <t>height, m</t>
  </si>
  <si>
    <t xml:space="preserve">Elev at </t>
  </si>
  <si>
    <t>grade, m</t>
  </si>
  <si>
    <t>Remarks</t>
  </si>
  <si>
    <t>Equipment loaned by University NAVSTAR Consortium (UNAVCO), Boulder, CO.</t>
  </si>
  <si>
    <t>Equipment used:</t>
  </si>
  <si>
    <t>Trimble 4000 Receiver Systems (2) $24,000</t>
  </si>
  <si>
    <t>Trimble 4700 Reciever System (1) $8,000</t>
  </si>
  <si>
    <t>Trimble Removable Groundplane Antennas (3) $9,000</t>
  </si>
  <si>
    <t>TSC-1 Controller (1) $5,000</t>
  </si>
  <si>
    <t>Misc. ancillary equipment $1,000</t>
  </si>
  <si>
    <t>Elevations include top of well casing at time of survey.</t>
  </si>
  <si>
    <t>SHKc</t>
  </si>
  <si>
    <t>SHKn</t>
  </si>
  <si>
    <t>SHKe</t>
  </si>
  <si>
    <t>SHKw</t>
  </si>
  <si>
    <t>SHKs</t>
  </si>
  <si>
    <t>SEVc</t>
  </si>
  <si>
    <t>SEVn</t>
  </si>
  <si>
    <t>SEVe</t>
  </si>
  <si>
    <t>SEVw</t>
  </si>
  <si>
    <t>SEVs</t>
  </si>
  <si>
    <t>BDASc</t>
  </si>
  <si>
    <t>BDASn</t>
  </si>
  <si>
    <t>BDASe</t>
  </si>
  <si>
    <t>BDASw</t>
  </si>
  <si>
    <t>BDASs</t>
  </si>
  <si>
    <t>RGNCc</t>
  </si>
  <si>
    <t>RGNCn</t>
  </si>
  <si>
    <t>RGNCe</t>
  </si>
  <si>
    <t>RGNCw</t>
  </si>
  <si>
    <t>RGNCs</t>
  </si>
  <si>
    <t>LLc</t>
  </si>
  <si>
    <t>LLn</t>
  </si>
  <si>
    <t>LLe</t>
  </si>
  <si>
    <t>LLw</t>
  </si>
  <si>
    <t>LLs</t>
  </si>
  <si>
    <t>BLNc</t>
  </si>
  <si>
    <t>BLNn</t>
  </si>
  <si>
    <t>BLNe</t>
  </si>
  <si>
    <t>BLNw</t>
  </si>
  <si>
    <t>BLNs</t>
  </si>
  <si>
    <t>BDOc</t>
  </si>
  <si>
    <t>BDOn</t>
  </si>
  <si>
    <t>BDOe</t>
  </si>
  <si>
    <t>BDOw</t>
  </si>
  <si>
    <t>BDOs</t>
  </si>
  <si>
    <t>BDANc</t>
  </si>
  <si>
    <t>BDANn</t>
  </si>
  <si>
    <t>BDANe</t>
  </si>
  <si>
    <t>BDANw</t>
  </si>
  <si>
    <t>BDANs</t>
  </si>
  <si>
    <t>lat</t>
  </si>
  <si>
    <t>lon</t>
  </si>
  <si>
    <t>site</t>
  </si>
  <si>
    <t>Mar 02</t>
  </si>
  <si>
    <t>Feb 02</t>
  </si>
  <si>
    <t>Spr 02</t>
  </si>
  <si>
    <t>Lon positive</t>
  </si>
  <si>
    <t>Dec-min-sec</t>
  </si>
  <si>
    <t>Dec-min</t>
  </si>
  <si>
    <t>Lon (deg + dec-min)</t>
  </si>
  <si>
    <t>Lat (deg + dec-min)</t>
  </si>
  <si>
    <t>-106  40.97088</t>
  </si>
  <si>
    <t>34  57.54786</t>
  </si>
  <si>
    <t>34  57.52625</t>
  </si>
  <si>
    <t>34  57.52446</t>
  </si>
  <si>
    <t>34  57.52968</t>
  </si>
  <si>
    <t>34  57.50610</t>
  </si>
  <si>
    <t>34  15.93612</t>
  </si>
  <si>
    <t>34  15.95622</t>
  </si>
  <si>
    <t>34  15.93054</t>
  </si>
  <si>
    <t>34  15.93924</t>
  </si>
  <si>
    <t>34  15.91530</t>
  </si>
  <si>
    <t>33  46.86774</t>
  </si>
  <si>
    <t>33  46.88820</t>
  </si>
  <si>
    <t>33  46.86006</t>
  </si>
  <si>
    <t>33  46.87548</t>
  </si>
  <si>
    <t>34  35.42730</t>
  </si>
  <si>
    <t>34  35.40750</t>
  </si>
  <si>
    <t>34  35.40498</t>
  </si>
  <si>
    <t>34  35.41080</t>
  </si>
  <si>
    <t>34  35.38536</t>
  </si>
  <si>
    <t>35  7.62366</t>
  </si>
  <si>
    <t>35  7.59456</t>
  </si>
  <si>
    <t>35  7.61364</t>
  </si>
  <si>
    <t>33  46.84788</t>
  </si>
  <si>
    <t>35 7.60500</t>
  </si>
  <si>
    <t>35  7.58526</t>
  </si>
  <si>
    <t>34  48.74208</t>
  </si>
  <si>
    <t>34  48.76062</t>
  </si>
  <si>
    <t>34  48.73302</t>
  </si>
  <si>
    <t>34  48.74976</t>
  </si>
  <si>
    <t>34  48.72018</t>
  </si>
  <si>
    <t>34  24.36558</t>
  </si>
  <si>
    <t>34  24.38820</t>
  </si>
  <si>
    <t>34  24.36966</t>
  </si>
  <si>
    <t>34  24.35844</t>
  </si>
  <si>
    <t>34  24.34470</t>
  </si>
  <si>
    <t>33  47.49606</t>
  </si>
  <si>
    <t>33  47.51616</t>
  </si>
  <si>
    <t>33  47.49306</t>
  </si>
  <si>
    <t>33  47.49798</t>
  </si>
  <si>
    <t>33  47.47464</t>
  </si>
  <si>
    <t>-106  40.96878</t>
  </si>
  <si>
    <t>-106  40.94688</t>
  </si>
  <si>
    <t>-106  40.99722</t>
  </si>
  <si>
    <t>-106  40.97916</t>
  </si>
  <si>
    <t>-106  52.06566</t>
  </si>
  <si>
    <t>-106  52.06122</t>
  </si>
  <si>
    <t>-106  52.04178</t>
  </si>
  <si>
    <t>-106  52.09044</t>
  </si>
  <si>
    <t>-106  52.07106</t>
  </si>
  <si>
    <t>-106  52.6335</t>
  </si>
  <si>
    <t>-106  52.62696</t>
  </si>
  <si>
    <t>-106  52.60896</t>
  </si>
  <si>
    <t>-106  52.65762</t>
  </si>
  <si>
    <t>-106  52.64064</t>
  </si>
  <si>
    <t>-106  44.95188</t>
  </si>
  <si>
    <t>-106  44.94882</t>
  </si>
  <si>
    <t>-106  44.92530</t>
  </si>
  <si>
    <t>-106  44.98350</t>
  </si>
  <si>
    <t>-106  44.95806</t>
  </si>
  <si>
    <t>-106  41.30592</t>
  </si>
  <si>
    <t>-106  41.29440</t>
  </si>
  <si>
    <t>-106  41.28234</t>
  </si>
  <si>
    <t>-106  41.32968</t>
  </si>
  <si>
    <t>-106  41.31960</t>
  </si>
  <si>
    <t>-106  42.86742</t>
  </si>
  <si>
    <t>-106  42.85506</t>
  </si>
  <si>
    <t>-106  42.84498</t>
  </si>
  <si>
    <t>-106  42.88284</t>
  </si>
  <si>
    <t>-106  42.89178</t>
  </si>
  <si>
    <t>-106  48.18588</t>
  </si>
  <si>
    <t>-106  48.19182</t>
  </si>
  <si>
    <t>-106  48.16110</t>
  </si>
  <si>
    <t>-106  48.20850</t>
  </si>
  <si>
    <t>-106  48.18090</t>
  </si>
  <si>
    <t>-106  52.46898</t>
  </si>
  <si>
    <t>-106  52.46250</t>
  </si>
  <si>
    <t>-106  52.44420</t>
  </si>
  <si>
    <t>-106  52.49358</t>
  </si>
  <si>
    <t>-106  52.47276</t>
  </si>
  <si>
    <t>Well destroyed during BDA NWR clearing, Aug 05.</t>
  </si>
  <si>
    <t>Well ID</t>
  </si>
  <si>
    <t>Sensor cable</t>
  </si>
  <si>
    <t>SCL = sensor cable length, from top of well casing to pressure sensor.</t>
  </si>
  <si>
    <t>length (SCL, m)</t>
  </si>
  <si>
    <t>Sensor</t>
  </si>
  <si>
    <t>elevation, m</t>
  </si>
  <si>
    <t>Time</t>
  </si>
  <si>
    <t>1430</t>
  </si>
  <si>
    <t>EEI PT installed.</t>
  </si>
  <si>
    <t>1500</t>
  </si>
  <si>
    <t>Well installed. GPS, elev from Mar 2002 survey.</t>
  </si>
  <si>
    <t>Well vandalized, PT removed 12/7/01. Replaced 3/19/02, new CH.</t>
  </si>
  <si>
    <t>High WTs above sensor range expected, PT elevated.</t>
  </si>
  <si>
    <t>PT returned to previous elev.</t>
  </si>
  <si>
    <t>1030</t>
  </si>
  <si>
    <t>1230</t>
  </si>
  <si>
    <t>EEI PT replaced w/Solinst LGR. New CH, SCL.</t>
  </si>
  <si>
    <t>1130</t>
  </si>
  <si>
    <t>Fire at site. Well casing rebuilt, new CH, SCL.</t>
  </si>
  <si>
    <t>1400</t>
  </si>
  <si>
    <t>1330</t>
  </si>
  <si>
    <t>EEI PT installed. Removed 11/14/00.</t>
  </si>
  <si>
    <t>EEI PT installed, new SCL. Removed 12/5/01.</t>
  </si>
  <si>
    <t>EEI PT installed, new CH, SCL.</t>
  </si>
  <si>
    <t>1200</t>
  </si>
  <si>
    <t>EEI PT installed, new CH, SCL.  Removed 12/18/02.</t>
  </si>
  <si>
    <t>1000</t>
  </si>
  <si>
    <t>1100</t>
  </si>
  <si>
    <t>Fire at site. Well rebuilt, new CH, SCL.  Should be re-surveyed.</t>
  </si>
  <si>
    <t>0900</t>
  </si>
  <si>
    <t>New CH w/survey.</t>
  </si>
  <si>
    <t>Solinst LGR installed, new CH.</t>
  </si>
  <si>
    <t>Well destroyed by City of ABQ after 4/23/09, not found.</t>
  </si>
  <si>
    <t>0930</t>
  </si>
  <si>
    <t>Solinst LGR installed, new CH.  Removed 1/20/06, replaced w/BLGR.</t>
  </si>
  <si>
    <t>Fire at site. Well casing rebuilt, new CH.</t>
  </si>
  <si>
    <t>1530</t>
  </si>
  <si>
    <t>EEI PT replaced w/Solinst LGR. New CH, SCL. Removed 3/22/07, failed.</t>
  </si>
  <si>
    <t>Solinst LGR failed, replaced w/different LGR.  Same SCL, CH.</t>
  </si>
  <si>
    <t>Repaired SS support, new SCL.</t>
  </si>
  <si>
    <t>SWS CDVR failed, replaced w/Solinst LGR. New SCL, same CH.</t>
  </si>
  <si>
    <t>Solinst LGR installed. New SCL, same CH. Removed 3/25/08, failed.</t>
  </si>
  <si>
    <t>EEI PT installed. Removed 11/16/00.</t>
  </si>
  <si>
    <t>EEI PT installed. Removed 12/16/99.</t>
  </si>
  <si>
    <t>EEI PT installed. New SCL. Removed 12/6/01.</t>
  </si>
  <si>
    <t>EEI PT installed. New CH w/survey. New SCL.</t>
  </si>
  <si>
    <t>EEI PT installed. New CH w/survey. New SCL. Removed 5/22/03, failing.</t>
  </si>
  <si>
    <t>Solinst LGR installed, new SCL, same CH.  Removed 5/6/08.</t>
  </si>
  <si>
    <t>SWS CDVR installed, replaces Sol LGR. New SCL, same CH.</t>
  </si>
  <si>
    <t>Repaired SS support, new SCL.  CDVR removed 1/12/10, failed.</t>
  </si>
  <si>
    <t>SWS CDVR installed, same SCL, CH.</t>
  </si>
  <si>
    <t>SS cable replaced, new SCL.</t>
  </si>
  <si>
    <t>1300</t>
  </si>
  <si>
    <t>EEI PT installed. New CH w/survey, same SCL. Removed 12/16/02.</t>
  </si>
  <si>
    <t>EEI PT installed. New SCL. Removed 10/29/03, SC chewed by coyote(?).</t>
  </si>
  <si>
    <t>EEI PT installed. Same SCL, CH.  Removed 2/10/06.</t>
  </si>
  <si>
    <t>Solinst LGR installed, new SCL, CH. Removed 5/6/08.</t>
  </si>
  <si>
    <t>SWS MDVR installed, replaces Sol LGR. New SCL, same CH.</t>
  </si>
  <si>
    <t>Failed SWS MDVR replaced w/different MDVR. New SCL, same CH.</t>
  </si>
  <si>
    <t>Solinst LGR installed, new CH.  Removed 3/25/08.</t>
  </si>
  <si>
    <t>1800</t>
  </si>
  <si>
    <t>Sol LGR installed, replaces SWS MDVR. New SCL, same CH.</t>
  </si>
  <si>
    <t>Solinst LGR installed, new CH. Removed 3/9/04, failed.</t>
  </si>
  <si>
    <t>Solinst LGR failed, replaced w/SWS CDVR. New SCL, same CH.</t>
  </si>
  <si>
    <t>Solinst LGR failed, replaced w/different LGR. New SCL. Removed 4/25/05.</t>
  </si>
  <si>
    <t>EEI PT installed, replaces failed Sol LGR. New CH, SCL.</t>
  </si>
  <si>
    <t>EEI PT removed, SC chewed thru by coyote(?).</t>
  </si>
  <si>
    <t>New CH w/survey. EEI PT removed 4/20/05.</t>
  </si>
  <si>
    <t>EEI PT installed. Removed 11/15/00.</t>
  </si>
  <si>
    <t>EEI PT installed. Removed 12/6/01.</t>
  </si>
  <si>
    <t>PT lowered for drought, new SCL. Removed 12/11/02.</t>
  </si>
  <si>
    <t>EEI PT installed. Removed 4/20/05.</t>
  </si>
  <si>
    <t>PT lowered for drought, new SCL. PT removed 9/21/04, failing.</t>
  </si>
  <si>
    <t>EEI PT replaced w/different EEI PT. New SCL.</t>
  </si>
  <si>
    <t>PT elevated for flood, new SCL.</t>
  </si>
  <si>
    <t>PT lowered to prev SCL post- flood. Removed 2/23/06.</t>
  </si>
  <si>
    <t>Replaced Direct Read Cable, new SCL.</t>
  </si>
  <si>
    <t>LGR elevated, was at well bottom, new SCL. Removed 12/8/04.</t>
  </si>
  <si>
    <t>Sol LGR removed, new CH.</t>
  </si>
  <si>
    <t>Well installed. GPS, elev from Mar 2002 survey. Orig '98 well vandalized.</t>
  </si>
  <si>
    <t>New CH w/survey. Removed 12/10/02.</t>
  </si>
  <si>
    <t>EEI PT replaced w/different EEI PT. New SCL. PTs moved btw wells/sites.</t>
  </si>
  <si>
    <t>PT lowered to pre-flood SCL. Removed 11/18/08.</t>
  </si>
  <si>
    <t>New CH &amp; SCL.</t>
  </si>
  <si>
    <t>PT elevated, new SCL.</t>
  </si>
  <si>
    <t>New SCL. PT removed 11/13/00.</t>
  </si>
  <si>
    <t>EEI PT installed, new SCL.</t>
  </si>
  <si>
    <t>EEI PT installed, new SCL. Removed 11/28/01.</t>
  </si>
  <si>
    <t>New CH w/survey. New SCL. Removed 12/10/02.</t>
  </si>
  <si>
    <t>Damaged well casing repaired. New CH, SCL. Removed 11/18/08.</t>
  </si>
  <si>
    <t>EEI PT installed. New CH. Removed 11/13/00.</t>
  </si>
  <si>
    <t>PT lowered 80 cm, drought. New SCL.</t>
  </si>
  <si>
    <t>EEI PT installed. New SCL. PT removed 11/28/01.</t>
  </si>
  <si>
    <t>1600</t>
  </si>
  <si>
    <t>Solinst LGR installed, new CH. Removed 4/25/05.</t>
  </si>
  <si>
    <t>New CH.</t>
  </si>
  <si>
    <t>EEI PT installed. Removed 12/14/99.</t>
  </si>
  <si>
    <t>EEI PT installed. New SCL. Removed 12/5/01.</t>
  </si>
  <si>
    <t>EEI PT installed. New CH w/survey. New SCL. Removed 9/6/02.</t>
  </si>
  <si>
    <t>EEI PT installed. New SCL.</t>
  </si>
  <si>
    <t>EEI PT installed. New CH. Removed 11/14/00.</t>
  </si>
  <si>
    <t>EEI PT installed. New CH w/survey. New SCL. Removed 12/18/02.</t>
  </si>
  <si>
    <t>EEI PT installed. New SCL. Removed 11/21/05.</t>
  </si>
  <si>
    <t>EEI PT replaced w/different EEI PT. New SCL. Removed 12/14/99.</t>
  </si>
  <si>
    <t>PT elevated 50 cm for flood, new SCL. Removed 11/2/01, vandalized.</t>
  </si>
  <si>
    <t>Installed by BEMP, no data. Logger not deployed in this well. CH 5/19/99.</t>
  </si>
  <si>
    <t>Installed by BEMP, no data. CH 5/19/99.</t>
  </si>
  <si>
    <t>PT lowered 20 cm to max well depth, new SCL.</t>
  </si>
  <si>
    <t>PT elevated for flood by JFS, new SCL.</t>
  </si>
  <si>
    <t>PT lowered 40 cm post-flood, new SCL.</t>
  </si>
  <si>
    <t>PT lowered to pre-flood SCL. Removed 1/20/06.</t>
  </si>
  <si>
    <t>New well installed, prev vandalized. New location 6.9 m N. New CH.</t>
  </si>
  <si>
    <t>New well installed, prev vandalized. New location 8.7 m N. New CH.</t>
  </si>
  <si>
    <t>Same CH w/survey.</t>
  </si>
  <si>
    <t>n/a</t>
  </si>
  <si>
    <t>Survey elevation and GPS Data collected and processed by UNM PhD student D. McDonnell, Feb-Mar 2002, UTM NAD83.</t>
  </si>
  <si>
    <t>New well installed, prev vandalized. New location 6.5 m N. New CH.</t>
  </si>
  <si>
    <t>LAROc</t>
  </si>
  <si>
    <t>LAROn</t>
  </si>
  <si>
    <t>LAROe</t>
  </si>
  <si>
    <t>LAROw</t>
  </si>
  <si>
    <t>LAROs</t>
  </si>
  <si>
    <t>EEI PT installed. Removed 6/24/99, damaged.</t>
  </si>
  <si>
    <t>EEI PT installed. New CH, SCL. Removed 9/29/99, vandalized.</t>
  </si>
  <si>
    <t>Installed by BEMP, no data. CH 6/30/99.</t>
  </si>
  <si>
    <t>Installed by BEMP, no data. Logger not deployed in this well. CH 6/30/99.</t>
  </si>
  <si>
    <t>EEI PT installed. Removed 11/13/00.</t>
  </si>
  <si>
    <t>EEI PT installed. New CH w/survey. New SCL. Removed 12/16/02.</t>
  </si>
  <si>
    <t>EEI PT installed. New CH w/survey. New SCL. Removed 11/17/05.</t>
  </si>
  <si>
    <t>Well installed. GPS, elev from Mar 2002 survey. Logger not deployed.</t>
  </si>
  <si>
    <t>EEI PT installed. New SCL. Removed 11/15/00.</t>
  </si>
  <si>
    <t>EEI PT installed. New CH w/survey.</t>
  </si>
  <si>
    <t>PT lowered for drought, new SCL. Removed 8/17/05, damaged.</t>
  </si>
  <si>
    <t>EEI datalogger replaced. Same PT sensor, new SCL.</t>
  </si>
  <si>
    <t>EEI PT removed, failed.</t>
  </si>
  <si>
    <t>Well destroyed during BDA NWR clearing.</t>
  </si>
  <si>
    <t>Aug 05</t>
  </si>
  <si>
    <t>LARO wells not surveyed. Use data for relative water table fluctuations</t>
  </si>
  <si>
    <t>only. GPS data from Garmin E-Trex Vista, collected 2/24/03, WGS84.</t>
  </si>
  <si>
    <t>GPS data not post-processed.</t>
  </si>
  <si>
    <t>Solinst LGR installed, new CH.  Removed 1/11/05.</t>
  </si>
  <si>
    <t xml:space="preserve">Solinst LGR installed, new CH. </t>
  </si>
  <si>
    <t>Solinst LGR installed, new CH. Removed 4/20/05.</t>
  </si>
  <si>
    <t>Solinst LGR installed, new CH. Removed 1/30/06.</t>
  </si>
  <si>
    <t>Solinst LGR re-installed. New CH, SCL . Removed 1/15/08, failed cable.</t>
  </si>
  <si>
    <t>SWS MDVR installed, replaces Sol LGR. New SCL, same CH. Out 5/6/08.</t>
  </si>
  <si>
    <t>0830</t>
  </si>
  <si>
    <t>Replaced failed cable, new SCL. Sol LGR Removed 1/12/10.</t>
  </si>
  <si>
    <t>Solinst LGR installed, new CH. Removed 1/12/10.</t>
  </si>
  <si>
    <t>Sol LGR installed, SWS MDVR relocated. New SCL. Removed 1/12/10.</t>
  </si>
  <si>
    <t>Solinst LGR re-installed. New SCL . Removed 1/12/10.</t>
  </si>
  <si>
    <t>ALF well not surveyed. Use data for relative water table fluctuations</t>
  </si>
  <si>
    <t>ALF</t>
  </si>
  <si>
    <t>Well installed. Approx. elev at CH: 1423 m.</t>
  </si>
  <si>
    <t>Well installed. Approx elev. at CH 1435 m.</t>
  </si>
  <si>
    <t xml:space="preserve">Watloo DVR installed. Removed 5/25/07, well damaged 5/22 farm (mach). </t>
  </si>
  <si>
    <t>0000</t>
  </si>
  <si>
    <t>EEI PT replaced w/Solinst LGR. New CH, SCL.  Removed 2/10/06, failed.</t>
  </si>
  <si>
    <t>Solinst LGR failed, replaced w/different LGR. New SCL. Removed 2/15/06.</t>
  </si>
  <si>
    <t>PT cable replaced, new SCL.</t>
  </si>
  <si>
    <t>EEI PT installed. Removed 6/24/99, vandalized. No elev data for this well.</t>
  </si>
  <si>
    <t>1900</t>
  </si>
  <si>
    <t>1630</t>
  </si>
  <si>
    <t>Watloo DVR installed. Well casing rebuilt, new CH, SCL. Remvd 11/12/08.</t>
  </si>
  <si>
    <t>EEI PT installed. Removed 12/14/99. Raw data only.</t>
  </si>
  <si>
    <t>EEI PT installed. Removed 12/16/99. Raw data only.</t>
  </si>
  <si>
    <t>PT lowered for drought, new SCL. Removed 7/26/02, failed. Raw data only.</t>
  </si>
  <si>
    <t>only. GPS data from Garmin GPS III Plus, collected 4/27/06, WGS84.</t>
  </si>
  <si>
    <t>Well data collected at 30 minute intervals, some during growing season (4/1--11/15), others all year.</t>
  </si>
  <si>
    <t>Well data are post-processed from calibration w/beeper using average or linearly correcting offsets via FORTRAN or SAS programs.</t>
  </si>
  <si>
    <t>Solinst pressure transducer data are first corrected for barometric pressure from tower data on-site.</t>
  </si>
  <si>
    <t>Estimated data are from missing or bad data, post-processed. Excludes non-processed missing data.</t>
  </si>
  <si>
    <t>Estimates are made from average rates of the well in question or from other wells on site, and by linear regressions with other wells.</t>
  </si>
  <si>
    <t>Estimated data for a single well is the percent estimated within the possible data set, i.e, # days * 48 minus missing data within the time series.</t>
  </si>
  <si>
    <t>Example: One complete day of sampling at 30 minute intervals = 48 possible data points.</t>
  </si>
  <si>
    <t>If 4 data points were missing and were not processed, 8.3% (4/48) of the data are missing.</t>
  </si>
  <si>
    <t>Of the 44 remaining data points, if 8 were estimated, 18.2% (8/44) of the data are estimated.</t>
  </si>
  <si>
    <t>Estimated data for a site is the percent estimated from all applicable wells.</t>
  </si>
  <si>
    <t>Example: c well has 35 of 10972 data pts estimated (20 of 10992 missing), e well has 2692 of 10945 pts estimated, and s well has 2415 of</t>
  </si>
  <si>
    <t>10972 pts estimated. Percent est data for each well is 0.32, 24.6, and 22.0 %, respectively. The percent estimated for the site is the sum of the</t>
  </si>
  <si>
    <t>estimates from each well divided by the total possible pts in the time series (n = 32889), and the percent estimated data would be 15.63%.</t>
  </si>
  <si>
    <t>Missing data are data within the time series that were not post-processed or estimated.</t>
  </si>
  <si>
    <t>Site growing season average values include only those values when all applicable site wells are simultaneously on-line.</t>
  </si>
  <si>
    <t xml:space="preserve">This is calculated in the percent missing data for site averages, in each site's avg file, not included here.  </t>
  </si>
  <si>
    <t>Example:</t>
  </si>
  <si>
    <t>time</t>
  </si>
  <si>
    <t>well 1</t>
  </si>
  <si>
    <t xml:space="preserve">well 2 </t>
  </si>
  <si>
    <t>well 3</t>
  </si>
  <si>
    <t xml:space="preserve">avg </t>
  </si>
  <si>
    <t>0% missing data.</t>
  </si>
  <si>
    <t>well 2</t>
  </si>
  <si>
    <t>29% missing data.</t>
  </si>
  <si>
    <t>29% missing data</t>
  </si>
  <si>
    <t>avg</t>
  </si>
  <si>
    <t>57% missing data, time series 43% complete for site mean value.</t>
  </si>
  <si>
    <t>Percent missing data for individual wells is simply the amount missing within its time series.</t>
  </si>
  <si>
    <t>WHU installed on well.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</si>
</sst>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"/>
    <numFmt numFmtId="166" formatCode="0.0000000"/>
    <numFmt numFmtId="167" formatCode="[$-409]dddd\,\ mmmm\ dd\,\ yyyy"/>
    <numFmt numFmtId="168" formatCode="mm/dd/yy;@"/>
    <numFmt numFmtId="169" formatCode="h:mm;@"/>
    <numFmt numFmtId="170" formatCode="0.00000"/>
    <numFmt numFmtId="171" formatCode="0.0"/>
  </numFmts>
  <fonts count="39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168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/>
    </xf>
    <xf numFmtId="168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33" borderId="10" xfId="0" applyFont="1" applyFill="1" applyBorder="1" applyAlignment="1">
      <alignment/>
    </xf>
    <xf numFmtId="168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65" fontId="0" fillId="33" borderId="10" xfId="0" applyNumberFormat="1" applyFill="1" applyBorder="1" applyAlignment="1">
      <alignment/>
    </xf>
    <xf numFmtId="0" fontId="2" fillId="0" borderId="10" xfId="0" applyFont="1" applyBorder="1" applyAlignment="1">
      <alignment/>
    </xf>
    <xf numFmtId="165" fontId="0" fillId="0" borderId="10" xfId="0" applyNumberFormat="1" applyFill="1" applyBorder="1" applyAlignment="1">
      <alignment/>
    </xf>
    <xf numFmtId="49" fontId="3" fillId="0" borderId="10" xfId="0" applyNumberFormat="1" applyFont="1" applyBorder="1" applyAlignment="1">
      <alignment/>
    </xf>
    <xf numFmtId="17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64" fontId="0" fillId="33" borderId="10" xfId="0" applyNumberFormat="1" applyFill="1" applyBorder="1" applyAlignment="1">
      <alignment/>
    </xf>
    <xf numFmtId="0" fontId="3" fillId="0" borderId="11" xfId="0" applyFont="1" applyBorder="1" applyAlignment="1">
      <alignment/>
    </xf>
    <xf numFmtId="168" fontId="0" fillId="0" borderId="12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65" fontId="0" fillId="0" borderId="12" xfId="0" applyNumberFormat="1" applyBorder="1" applyAlignment="1">
      <alignment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/>
    </xf>
    <xf numFmtId="168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/>
    </xf>
    <xf numFmtId="168" fontId="0" fillId="0" borderId="17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65" fontId="0" fillId="0" borderId="17" xfId="0" applyNumberFormat="1" applyBorder="1" applyAlignment="1">
      <alignment/>
    </xf>
    <xf numFmtId="0" fontId="4" fillId="0" borderId="18" xfId="0" applyFont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9" xfId="0" applyFont="1" applyFill="1" applyBorder="1" applyAlignment="1">
      <alignment/>
    </xf>
    <xf numFmtId="168" fontId="0" fillId="33" borderId="19" xfId="0" applyNumberFormat="1" applyFill="1" applyBorder="1" applyAlignment="1">
      <alignment/>
    </xf>
    <xf numFmtId="49" fontId="0" fillId="33" borderId="19" xfId="0" applyNumberFormat="1" applyFill="1" applyBorder="1" applyAlignment="1">
      <alignment/>
    </xf>
    <xf numFmtId="165" fontId="0" fillId="33" borderId="19" xfId="0" applyNumberFormat="1" applyFill="1" applyBorder="1" applyAlignment="1">
      <alignment/>
    </xf>
    <xf numFmtId="0" fontId="0" fillId="33" borderId="20" xfId="0" applyFont="1" applyFill="1" applyBorder="1" applyAlignment="1">
      <alignment/>
    </xf>
    <xf numFmtId="168" fontId="0" fillId="33" borderId="20" xfId="0" applyNumberFormat="1" applyFill="1" applyBorder="1" applyAlignment="1">
      <alignment/>
    </xf>
    <xf numFmtId="49" fontId="0" fillId="33" borderId="20" xfId="0" applyNumberFormat="1" applyFill="1" applyBorder="1" applyAlignment="1">
      <alignment/>
    </xf>
    <xf numFmtId="165" fontId="0" fillId="33" borderId="20" xfId="0" applyNumberFormat="1" applyFill="1" applyBorder="1" applyAlignment="1">
      <alignment/>
    </xf>
    <xf numFmtId="20" fontId="0" fillId="0" borderId="0" xfId="0" applyNumberFormat="1" applyAlignment="1">
      <alignment/>
    </xf>
    <xf numFmtId="17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4"/>
  <sheetViews>
    <sheetView tabSelected="1" zoomScale="90" zoomScaleNormal="90" zoomScaleSheetLayoutView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0" sqref="I10"/>
    </sheetView>
  </sheetViews>
  <sheetFormatPr defaultColWidth="9.140625" defaultRowHeight="12.75"/>
  <cols>
    <col min="1" max="1" width="7.8515625" style="6" bestFit="1" customWidth="1"/>
    <col min="2" max="2" width="10.28125" style="7" bestFit="1" customWidth="1"/>
    <col min="3" max="3" width="5.00390625" style="2" bestFit="1" customWidth="1"/>
    <col min="4" max="4" width="11.57421875" style="0" bestFit="1" customWidth="1"/>
    <col min="5" max="5" width="13.140625" style="0" bestFit="1" customWidth="1"/>
    <col min="6" max="6" width="13.140625" style="3" bestFit="1" customWidth="1"/>
    <col min="7" max="7" width="11.00390625" style="3" bestFit="1" customWidth="1"/>
    <col min="8" max="8" width="10.00390625" style="3" bestFit="1" customWidth="1"/>
    <col min="9" max="9" width="14.421875" style="3" bestFit="1" customWidth="1"/>
    <col min="10" max="10" width="10.8515625" style="3" customWidth="1"/>
    <col min="11" max="11" width="67.00390625" style="0" customWidth="1"/>
  </cols>
  <sheetData>
    <row r="1" spans="1:11" ht="12.75">
      <c r="A1" s="9"/>
      <c r="B1" s="10" t="s">
        <v>1</v>
      </c>
      <c r="C1" s="11" t="s">
        <v>156</v>
      </c>
      <c r="D1" s="12" t="s">
        <v>2</v>
      </c>
      <c r="E1" s="12" t="s">
        <v>3</v>
      </c>
      <c r="F1" s="13" t="s">
        <v>4</v>
      </c>
      <c r="G1" s="13" t="s">
        <v>5</v>
      </c>
      <c r="H1" s="13" t="s">
        <v>7</v>
      </c>
      <c r="I1" s="13" t="s">
        <v>151</v>
      </c>
      <c r="J1" s="13" t="s">
        <v>154</v>
      </c>
      <c r="K1" s="12" t="s">
        <v>9</v>
      </c>
    </row>
    <row r="2" spans="1:11" ht="12.75">
      <c r="A2" s="14" t="s">
        <v>150</v>
      </c>
      <c r="B2" s="10"/>
      <c r="C2" s="11"/>
      <c r="D2" s="12"/>
      <c r="E2" s="12"/>
      <c r="F2" s="13" t="s">
        <v>0</v>
      </c>
      <c r="G2" s="13" t="s">
        <v>6</v>
      </c>
      <c r="H2" s="13" t="s">
        <v>8</v>
      </c>
      <c r="I2" s="13" t="s">
        <v>153</v>
      </c>
      <c r="J2" s="13" t="s">
        <v>155</v>
      </c>
      <c r="K2" s="12"/>
    </row>
    <row r="3" spans="1:11" ht="12.75">
      <c r="A3" s="9" t="s">
        <v>18</v>
      </c>
      <c r="B3" s="10">
        <v>36018</v>
      </c>
      <c r="C3" s="11"/>
      <c r="D3" s="15">
        <v>34.958771</v>
      </c>
      <c r="E3" s="15">
        <v>-106.682848</v>
      </c>
      <c r="F3" s="13">
        <f>F5+(G3-G5)</f>
        <v>1496.8498730000001</v>
      </c>
      <c r="G3" s="13">
        <v>0.57</v>
      </c>
      <c r="H3" s="13">
        <f>F3-G3</f>
        <v>1496.2798730000002</v>
      </c>
      <c r="I3" s="13"/>
      <c r="J3" s="13"/>
      <c r="K3" s="12" t="s">
        <v>160</v>
      </c>
    </row>
    <row r="4" spans="1:11" ht="12.75">
      <c r="A4" s="14"/>
      <c r="B4" s="10">
        <v>36277</v>
      </c>
      <c r="C4" s="11" t="s">
        <v>157</v>
      </c>
      <c r="D4" s="12"/>
      <c r="E4" s="12"/>
      <c r="F4" s="13"/>
      <c r="G4" s="13"/>
      <c r="H4" s="13"/>
      <c r="I4" s="13">
        <v>3.576</v>
      </c>
      <c r="J4" s="13">
        <f>F3-I4</f>
        <v>1493.273873</v>
      </c>
      <c r="K4" s="12" t="s">
        <v>158</v>
      </c>
    </row>
    <row r="5" spans="1:11" ht="12.75">
      <c r="A5" s="14"/>
      <c r="B5" s="10">
        <v>37335</v>
      </c>
      <c r="C5" s="11" t="s">
        <v>306</v>
      </c>
      <c r="D5" s="12"/>
      <c r="E5" s="12"/>
      <c r="F5" s="13">
        <v>1496.824873</v>
      </c>
      <c r="G5" s="13">
        <v>0.545</v>
      </c>
      <c r="H5" s="13"/>
      <c r="I5" s="13">
        <v>3.53</v>
      </c>
      <c r="J5" s="13">
        <f>F5-I5</f>
        <v>1493.294873</v>
      </c>
      <c r="K5" s="12" t="s">
        <v>161</v>
      </c>
    </row>
    <row r="6" spans="1:11" ht="12.75">
      <c r="A6" s="14"/>
      <c r="B6" s="10">
        <v>38504</v>
      </c>
      <c r="C6" s="11" t="s">
        <v>174</v>
      </c>
      <c r="D6" s="12"/>
      <c r="E6" s="12"/>
      <c r="F6" s="13"/>
      <c r="G6" s="13"/>
      <c r="H6" s="13"/>
      <c r="I6" s="13">
        <v>3.06</v>
      </c>
      <c r="J6" s="13">
        <f>F5-I6</f>
        <v>1493.764873</v>
      </c>
      <c r="K6" s="12" t="s">
        <v>162</v>
      </c>
    </row>
    <row r="7" spans="1:11" ht="12.75">
      <c r="A7" s="14"/>
      <c r="B7" s="10">
        <v>38547</v>
      </c>
      <c r="C7" s="11" t="s">
        <v>170</v>
      </c>
      <c r="D7" s="12"/>
      <c r="E7" s="12"/>
      <c r="F7" s="13"/>
      <c r="G7" s="13"/>
      <c r="H7" s="13"/>
      <c r="I7" s="13">
        <v>3.53</v>
      </c>
      <c r="J7" s="13">
        <f>F5-I7</f>
        <v>1493.294873</v>
      </c>
      <c r="K7" s="12" t="s">
        <v>163</v>
      </c>
    </row>
    <row r="8" spans="1:11" ht="12.75">
      <c r="A8" s="14"/>
      <c r="B8" s="10">
        <v>38737</v>
      </c>
      <c r="C8" s="11" t="s">
        <v>170</v>
      </c>
      <c r="D8" s="12"/>
      <c r="E8" s="12"/>
      <c r="F8" s="13">
        <f>F5+(G8-G5)</f>
        <v>1496.856873</v>
      </c>
      <c r="G8" s="13">
        <v>0.577</v>
      </c>
      <c r="H8" s="13"/>
      <c r="I8" s="13">
        <v>3.49</v>
      </c>
      <c r="J8" s="13">
        <f>F8-I8</f>
        <v>1493.366873</v>
      </c>
      <c r="K8" s="12" t="s">
        <v>166</v>
      </c>
    </row>
    <row r="9" spans="1:11" ht="12.75">
      <c r="A9" s="14"/>
      <c r="B9" s="10">
        <v>38895</v>
      </c>
      <c r="C9" s="11" t="s">
        <v>167</v>
      </c>
      <c r="D9" s="12"/>
      <c r="E9" s="12"/>
      <c r="F9" s="13">
        <f>F5+(G9-G5)</f>
        <v>1496.817873</v>
      </c>
      <c r="G9" s="13">
        <v>0.538</v>
      </c>
      <c r="H9" s="13"/>
      <c r="I9" s="13">
        <v>3.638</v>
      </c>
      <c r="J9" s="13">
        <f>F9-I9</f>
        <v>1493.179873</v>
      </c>
      <c r="K9" s="12" t="s">
        <v>168</v>
      </c>
    </row>
    <row r="10" spans="1:11" ht="12.75">
      <c r="A10" s="14"/>
      <c r="B10" s="10">
        <v>41032</v>
      </c>
      <c r="C10" s="11" t="s">
        <v>164</v>
      </c>
      <c r="D10" s="12"/>
      <c r="E10" s="12"/>
      <c r="F10" s="13">
        <v>1496.812</v>
      </c>
      <c r="G10" s="13">
        <v>0.532</v>
      </c>
      <c r="H10" s="13"/>
      <c r="I10" s="13">
        <v>3.638</v>
      </c>
      <c r="J10" s="13">
        <v>1493.174</v>
      </c>
      <c r="K10" s="12" t="s">
        <v>347</v>
      </c>
    </row>
    <row r="11" spans="1:11" s="8" customFormat="1" ht="7.5" customHeight="1">
      <c r="A11" s="16"/>
      <c r="B11" s="17"/>
      <c r="C11" s="18"/>
      <c r="D11" s="19"/>
      <c r="E11" s="19"/>
      <c r="F11" s="20"/>
      <c r="G11" s="20"/>
      <c r="H11" s="20"/>
      <c r="I11" s="20"/>
      <c r="J11" s="20"/>
      <c r="K11" s="19"/>
    </row>
    <row r="12" spans="1:11" ht="12.75">
      <c r="A12" s="9" t="s">
        <v>21</v>
      </c>
      <c r="B12" s="10">
        <v>36018</v>
      </c>
      <c r="C12" s="11"/>
      <c r="D12" s="15">
        <v>34.958828</v>
      </c>
      <c r="E12" s="15">
        <v>-106.683287</v>
      </c>
      <c r="F12" s="13">
        <f>F15+(G12-G15)</f>
        <v>1496.279247</v>
      </c>
      <c r="G12" s="13">
        <v>0.305</v>
      </c>
      <c r="H12" s="13">
        <f>F12-G12</f>
        <v>1495.9742469999999</v>
      </c>
      <c r="I12" s="13"/>
      <c r="J12" s="13"/>
      <c r="K12" s="12" t="s">
        <v>160</v>
      </c>
    </row>
    <row r="13" spans="1:11" ht="12.75">
      <c r="A13" s="9"/>
      <c r="B13" s="10">
        <v>36601</v>
      </c>
      <c r="C13" s="11" t="s">
        <v>169</v>
      </c>
      <c r="D13" s="12"/>
      <c r="E13" s="12"/>
      <c r="F13" s="13"/>
      <c r="G13" s="13"/>
      <c r="H13" s="13"/>
      <c r="I13" s="13">
        <v>2.963</v>
      </c>
      <c r="J13" s="13">
        <f>F12-I13</f>
        <v>1493.316247</v>
      </c>
      <c r="K13" s="12" t="s">
        <v>171</v>
      </c>
    </row>
    <row r="14" spans="1:11" ht="12.75">
      <c r="A14" s="9"/>
      <c r="B14" s="10">
        <v>36966</v>
      </c>
      <c r="C14" s="11" t="s">
        <v>306</v>
      </c>
      <c r="D14" s="12"/>
      <c r="E14" s="12"/>
      <c r="F14" s="13"/>
      <c r="G14" s="13"/>
      <c r="H14" s="13"/>
      <c r="I14" s="13">
        <v>2.86</v>
      </c>
      <c r="J14" s="13">
        <f>F12-I14</f>
        <v>1493.419247</v>
      </c>
      <c r="K14" s="12" t="s">
        <v>172</v>
      </c>
    </row>
    <row r="15" spans="1:11" ht="12.75">
      <c r="A15" s="9"/>
      <c r="B15" s="10">
        <v>37335</v>
      </c>
      <c r="C15" s="11" t="s">
        <v>306</v>
      </c>
      <c r="D15" s="12"/>
      <c r="E15" s="12"/>
      <c r="F15" s="13">
        <v>1496.304247</v>
      </c>
      <c r="G15" s="13">
        <v>0.33</v>
      </c>
      <c r="H15" s="13"/>
      <c r="I15" s="13">
        <v>2.81</v>
      </c>
      <c r="J15" s="13">
        <f>F15-I15</f>
        <v>1493.494247</v>
      </c>
      <c r="K15" s="12" t="s">
        <v>173</v>
      </c>
    </row>
    <row r="16" spans="1:11" ht="12.75">
      <c r="A16" s="9"/>
      <c r="B16" s="10">
        <v>38469</v>
      </c>
      <c r="C16" s="11" t="s">
        <v>167</v>
      </c>
      <c r="D16" s="12"/>
      <c r="E16" s="12"/>
      <c r="F16" s="13">
        <f>F15+(G16-G15)</f>
        <v>1496.201247</v>
      </c>
      <c r="G16" s="13">
        <v>0.227</v>
      </c>
      <c r="H16" s="13"/>
      <c r="I16" s="13">
        <v>2.855</v>
      </c>
      <c r="J16" s="13">
        <f>F16-I16</f>
        <v>1493.346247</v>
      </c>
      <c r="K16" s="12" t="s">
        <v>166</v>
      </c>
    </row>
    <row r="17" spans="1:11" s="8" customFormat="1" ht="7.5" customHeight="1">
      <c r="A17" s="16"/>
      <c r="B17" s="17"/>
      <c r="C17" s="18"/>
      <c r="D17" s="19"/>
      <c r="E17" s="19"/>
      <c r="F17" s="20"/>
      <c r="G17" s="20"/>
      <c r="H17" s="20"/>
      <c r="I17" s="20"/>
      <c r="J17" s="20"/>
      <c r="K17" s="19"/>
    </row>
    <row r="18" spans="1:11" ht="12.75">
      <c r="A18" s="9" t="s">
        <v>22</v>
      </c>
      <c r="B18" s="10">
        <v>36018</v>
      </c>
      <c r="C18" s="11"/>
      <c r="D18" s="15">
        <v>34.958435</v>
      </c>
      <c r="E18" s="15">
        <v>-106.682986</v>
      </c>
      <c r="F18" s="13">
        <f>F21+(G18-G21)</f>
        <v>1496.381098</v>
      </c>
      <c r="G18" s="13">
        <v>0.345</v>
      </c>
      <c r="H18" s="13">
        <f>F18-G18</f>
        <v>1496.036098</v>
      </c>
      <c r="I18" s="13"/>
      <c r="J18" s="13"/>
      <c r="K18" s="12" t="s">
        <v>160</v>
      </c>
    </row>
    <row r="19" spans="1:11" ht="12.75">
      <c r="A19" s="9"/>
      <c r="B19" s="10">
        <v>36601</v>
      </c>
      <c r="C19" s="11" t="s">
        <v>177</v>
      </c>
      <c r="D19" s="12"/>
      <c r="E19" s="12"/>
      <c r="F19" s="13"/>
      <c r="G19" s="13"/>
      <c r="H19" s="13"/>
      <c r="I19" s="13">
        <v>2.86</v>
      </c>
      <c r="J19" s="13">
        <f>F18-I19</f>
        <v>1493.5210980000002</v>
      </c>
      <c r="K19" s="12" t="s">
        <v>171</v>
      </c>
    </row>
    <row r="20" spans="1:11" ht="12.75">
      <c r="A20" s="9"/>
      <c r="B20" s="10">
        <v>36966</v>
      </c>
      <c r="C20" s="11" t="s">
        <v>306</v>
      </c>
      <c r="D20" s="12"/>
      <c r="E20" s="12"/>
      <c r="F20" s="13"/>
      <c r="G20" s="13"/>
      <c r="H20" s="13"/>
      <c r="I20" s="13">
        <v>2.855</v>
      </c>
      <c r="J20" s="13">
        <f>F18-I20</f>
        <v>1493.526098</v>
      </c>
      <c r="K20" s="12" t="s">
        <v>172</v>
      </c>
    </row>
    <row r="21" spans="1:11" ht="12.75">
      <c r="A21" s="14"/>
      <c r="B21" s="10">
        <v>37335</v>
      </c>
      <c r="C21" s="11" t="s">
        <v>306</v>
      </c>
      <c r="D21" s="12"/>
      <c r="E21" s="12"/>
      <c r="F21" s="13">
        <v>1496.376098</v>
      </c>
      <c r="G21" s="13">
        <v>0.34</v>
      </c>
      <c r="H21" s="13"/>
      <c r="I21" s="13">
        <v>2.805</v>
      </c>
      <c r="J21" s="13">
        <f>F21-I21</f>
        <v>1493.571098</v>
      </c>
      <c r="K21" s="12" t="s">
        <v>175</v>
      </c>
    </row>
    <row r="22" spans="1:11" ht="12.75">
      <c r="A22" s="14"/>
      <c r="B22" s="10">
        <v>37708</v>
      </c>
      <c r="C22" s="11" t="s">
        <v>306</v>
      </c>
      <c r="D22" s="12"/>
      <c r="E22" s="12"/>
      <c r="F22" s="13"/>
      <c r="G22" s="13"/>
      <c r="H22" s="13"/>
      <c r="I22" s="13"/>
      <c r="J22" s="13"/>
      <c r="K22" s="12" t="s">
        <v>158</v>
      </c>
    </row>
    <row r="23" spans="1:11" ht="12.75">
      <c r="A23" s="14"/>
      <c r="B23" s="10">
        <v>38469</v>
      </c>
      <c r="C23" s="11" t="s">
        <v>177</v>
      </c>
      <c r="D23" s="12"/>
      <c r="E23" s="12"/>
      <c r="F23" s="13">
        <f>F21+(G23-G21)</f>
        <v>1496.295098</v>
      </c>
      <c r="G23" s="13">
        <v>0.259</v>
      </c>
      <c r="H23" s="13"/>
      <c r="I23" s="13">
        <v>2.98</v>
      </c>
      <c r="J23" s="13">
        <f>F23-I23</f>
        <v>1493.315098</v>
      </c>
      <c r="K23" s="12" t="s">
        <v>166</v>
      </c>
    </row>
    <row r="24" spans="1:11" ht="12.75">
      <c r="A24" s="14"/>
      <c r="B24" s="10">
        <v>38895</v>
      </c>
      <c r="C24" s="11" t="s">
        <v>174</v>
      </c>
      <c r="D24" s="12"/>
      <c r="E24" s="12"/>
      <c r="F24" s="13">
        <f>F23+(G24-G23)</f>
        <v>1496.248098</v>
      </c>
      <c r="G24" s="13">
        <v>0.212</v>
      </c>
      <c r="H24" s="13"/>
      <c r="I24" s="13">
        <v>3.064</v>
      </c>
      <c r="J24" s="13">
        <f>F24-I24</f>
        <v>1493.184098</v>
      </c>
      <c r="K24" s="12" t="s">
        <v>178</v>
      </c>
    </row>
    <row r="25" spans="1:11" s="8" customFormat="1" ht="7.5" customHeight="1">
      <c r="A25" s="16"/>
      <c r="B25" s="17"/>
      <c r="C25" s="18"/>
      <c r="D25" s="19"/>
      <c r="E25" s="19"/>
      <c r="F25" s="20"/>
      <c r="G25" s="20"/>
      <c r="H25" s="20"/>
      <c r="I25" s="20"/>
      <c r="J25" s="20"/>
      <c r="K25" s="19"/>
    </row>
    <row r="26" spans="1:11" ht="12.75">
      <c r="A26" s="9" t="s">
        <v>19</v>
      </c>
      <c r="B26" s="10">
        <v>36018</v>
      </c>
      <c r="C26" s="11"/>
      <c r="D26" s="15">
        <v>34.959131</v>
      </c>
      <c r="E26" s="15">
        <v>-106.682813</v>
      </c>
      <c r="F26" s="13">
        <f>F27+(G26-G27)</f>
        <v>1496.17147</v>
      </c>
      <c r="G26" s="13">
        <v>0.23</v>
      </c>
      <c r="H26" s="13">
        <f>F26-G26</f>
        <v>1495.94147</v>
      </c>
      <c r="I26" s="13"/>
      <c r="J26" s="13"/>
      <c r="K26" s="12" t="s">
        <v>160</v>
      </c>
    </row>
    <row r="27" spans="1:11" ht="12.75">
      <c r="A27" s="9"/>
      <c r="B27" s="11" t="s">
        <v>61</v>
      </c>
      <c r="C27" s="11"/>
      <c r="D27" s="12"/>
      <c r="E27" s="12"/>
      <c r="F27" s="13">
        <v>1496.16147</v>
      </c>
      <c r="G27" s="13">
        <v>0.22</v>
      </c>
      <c r="H27" s="13"/>
      <c r="I27" s="13"/>
      <c r="J27" s="13"/>
      <c r="K27" s="12" t="s">
        <v>180</v>
      </c>
    </row>
    <row r="28" spans="1:11" ht="12.75">
      <c r="A28" s="14"/>
      <c r="B28" s="10">
        <v>37768</v>
      </c>
      <c r="C28" s="11" t="s">
        <v>179</v>
      </c>
      <c r="D28" s="12"/>
      <c r="E28" s="12"/>
      <c r="F28" s="13">
        <f>F27+(G28-G27)</f>
        <v>1496.12647</v>
      </c>
      <c r="G28" s="13">
        <v>0.185</v>
      </c>
      <c r="H28" s="13"/>
      <c r="I28" s="13">
        <v>2.91</v>
      </c>
      <c r="J28" s="13">
        <f>F28-I28</f>
        <v>1493.2164699999998</v>
      </c>
      <c r="K28" s="12" t="s">
        <v>181</v>
      </c>
    </row>
    <row r="29" spans="1:11" ht="12.75">
      <c r="A29" s="9"/>
      <c r="B29" s="10">
        <v>39926</v>
      </c>
      <c r="C29" s="11"/>
      <c r="D29" s="15"/>
      <c r="E29" s="15"/>
      <c r="F29" s="13"/>
      <c r="G29" s="13"/>
      <c r="H29" s="13"/>
      <c r="I29" s="13"/>
      <c r="J29" s="13"/>
      <c r="K29" s="21" t="s">
        <v>182</v>
      </c>
    </row>
    <row r="30" spans="1:11" s="8" customFormat="1" ht="7.5" customHeight="1">
      <c r="A30" s="16"/>
      <c r="B30" s="17"/>
      <c r="C30" s="18"/>
      <c r="D30" s="19"/>
      <c r="E30" s="19"/>
      <c r="F30" s="20"/>
      <c r="G30" s="20"/>
      <c r="H30" s="20"/>
      <c r="I30" s="20"/>
      <c r="J30" s="20"/>
      <c r="K30" s="19"/>
    </row>
    <row r="31" spans="1:11" ht="12.75">
      <c r="A31" s="9" t="s">
        <v>20</v>
      </c>
      <c r="B31" s="10">
        <v>36018</v>
      </c>
      <c r="C31" s="11"/>
      <c r="D31" s="15">
        <v>34.958741</v>
      </c>
      <c r="E31" s="15">
        <v>-106.682448</v>
      </c>
      <c r="F31" s="13">
        <f>F32+(G31-G32)</f>
        <v>1496.423985</v>
      </c>
      <c r="G31" s="13">
        <v>0.31</v>
      </c>
      <c r="H31" s="13">
        <f>F31-G31</f>
        <v>1496.113985</v>
      </c>
      <c r="I31" s="13"/>
      <c r="J31" s="13"/>
      <c r="K31" s="12" t="s">
        <v>160</v>
      </c>
    </row>
    <row r="32" spans="1:11" ht="12.75">
      <c r="A32" s="9"/>
      <c r="B32" s="10" t="s">
        <v>61</v>
      </c>
      <c r="C32" s="11"/>
      <c r="D32" s="15"/>
      <c r="E32" s="15"/>
      <c r="F32" s="13">
        <v>1496.428985</v>
      </c>
      <c r="G32" s="13">
        <v>0.315</v>
      </c>
      <c r="H32" s="13"/>
      <c r="I32" s="13"/>
      <c r="J32" s="13"/>
      <c r="K32" s="12" t="s">
        <v>180</v>
      </c>
    </row>
    <row r="33" spans="1:11" ht="12.75">
      <c r="A33" s="9"/>
      <c r="B33" s="10">
        <v>37874</v>
      </c>
      <c r="C33" s="11" t="s">
        <v>183</v>
      </c>
      <c r="D33" s="15"/>
      <c r="E33" s="15"/>
      <c r="F33" s="13">
        <f>F32+(G33-G32)</f>
        <v>1496.363985</v>
      </c>
      <c r="G33" s="13">
        <v>0.25</v>
      </c>
      <c r="H33" s="13"/>
      <c r="I33" s="13">
        <v>3</v>
      </c>
      <c r="J33" s="13">
        <f>F33-I33</f>
        <v>1493.363985</v>
      </c>
      <c r="K33" s="12" t="s">
        <v>184</v>
      </c>
    </row>
    <row r="34" spans="1:11" ht="12.75">
      <c r="A34" s="9"/>
      <c r="B34" s="10">
        <v>38895</v>
      </c>
      <c r="C34" s="11"/>
      <c r="D34" s="15"/>
      <c r="E34" s="15"/>
      <c r="F34" s="13">
        <f>F33+(G34-G33)</f>
        <v>1496.372985</v>
      </c>
      <c r="G34" s="13">
        <v>0.259</v>
      </c>
      <c r="H34" s="13"/>
      <c r="I34" s="13"/>
      <c r="J34" s="13"/>
      <c r="K34" s="12" t="s">
        <v>185</v>
      </c>
    </row>
    <row r="35" spans="1:11" ht="12.75">
      <c r="A35" s="9"/>
      <c r="B35" s="10" t="s">
        <v>1</v>
      </c>
      <c r="C35" s="11" t="s">
        <v>156</v>
      </c>
      <c r="D35" s="12" t="s">
        <v>2</v>
      </c>
      <c r="E35" s="12" t="s">
        <v>3</v>
      </c>
      <c r="F35" s="13" t="s">
        <v>4</v>
      </c>
      <c r="G35" s="13" t="s">
        <v>5</v>
      </c>
      <c r="H35" s="13" t="s">
        <v>7</v>
      </c>
      <c r="I35" s="13" t="s">
        <v>151</v>
      </c>
      <c r="J35" s="13" t="s">
        <v>154</v>
      </c>
      <c r="K35" s="12" t="s">
        <v>9</v>
      </c>
    </row>
    <row r="36" spans="1:11" ht="12.75">
      <c r="A36" s="14" t="s">
        <v>150</v>
      </c>
      <c r="B36" s="10"/>
      <c r="C36" s="11"/>
      <c r="D36" s="12"/>
      <c r="E36" s="12"/>
      <c r="F36" s="13" t="s">
        <v>0</v>
      </c>
      <c r="G36" s="13" t="s">
        <v>6</v>
      </c>
      <c r="H36" s="13" t="s">
        <v>8</v>
      </c>
      <c r="I36" s="13" t="s">
        <v>153</v>
      </c>
      <c r="J36" s="13" t="s">
        <v>155</v>
      </c>
      <c r="K36" s="12"/>
    </row>
    <row r="37" spans="1:11" ht="12.75">
      <c r="A37" s="9" t="s">
        <v>23</v>
      </c>
      <c r="B37" s="10">
        <v>35963</v>
      </c>
      <c r="C37" s="11"/>
      <c r="D37" s="15">
        <v>34.265602</v>
      </c>
      <c r="E37" s="15">
        <v>-106.867761</v>
      </c>
      <c r="F37" s="13">
        <f>F39+(G37-G39)</f>
        <v>1426.98191</v>
      </c>
      <c r="G37" s="13">
        <v>0.29</v>
      </c>
      <c r="H37" s="13">
        <f>F37-G37</f>
        <v>1426.69191</v>
      </c>
      <c r="I37" s="13"/>
      <c r="J37" s="13"/>
      <c r="K37" s="12" t="s">
        <v>160</v>
      </c>
    </row>
    <row r="38" spans="1:11" ht="12.75">
      <c r="A38" s="9"/>
      <c r="B38" s="10">
        <v>36266</v>
      </c>
      <c r="C38" s="11" t="s">
        <v>186</v>
      </c>
      <c r="D38" s="15"/>
      <c r="E38" s="15"/>
      <c r="F38" s="13"/>
      <c r="G38" s="13"/>
      <c r="H38" s="13"/>
      <c r="I38" s="13">
        <v>3.572</v>
      </c>
      <c r="J38" s="13">
        <f>F37-I38</f>
        <v>1423.40991</v>
      </c>
      <c r="K38" s="12" t="s">
        <v>158</v>
      </c>
    </row>
    <row r="39" spans="1:11" ht="12.75">
      <c r="A39" s="9"/>
      <c r="B39" s="10">
        <v>37333</v>
      </c>
      <c r="C39" s="11" t="s">
        <v>177</v>
      </c>
      <c r="D39" s="15"/>
      <c r="E39" s="15"/>
      <c r="F39" s="13">
        <v>1426.99191</v>
      </c>
      <c r="G39" s="13">
        <v>0.3</v>
      </c>
      <c r="H39" s="13"/>
      <c r="I39" s="13"/>
      <c r="J39" s="13">
        <f>F39-I38</f>
        <v>1423.41991</v>
      </c>
      <c r="K39" s="12" t="s">
        <v>180</v>
      </c>
    </row>
    <row r="40" spans="1:11" ht="12.75">
      <c r="A40" s="9"/>
      <c r="B40" s="10">
        <v>38467</v>
      </c>
      <c r="C40" s="11" t="s">
        <v>177</v>
      </c>
      <c r="D40" s="15"/>
      <c r="E40" s="15"/>
      <c r="F40" s="13">
        <f>F39+(G40-G39)</f>
        <v>1426.91391</v>
      </c>
      <c r="G40" s="13">
        <v>0.222</v>
      </c>
      <c r="H40" s="13"/>
      <c r="I40" s="13">
        <v>3.71</v>
      </c>
      <c r="J40" s="13">
        <f>F40-I40</f>
        <v>1423.20391</v>
      </c>
      <c r="K40" s="12" t="s">
        <v>187</v>
      </c>
    </row>
    <row r="41" spans="1:11" ht="12.75">
      <c r="A41" s="9"/>
      <c r="B41" s="10">
        <v>39175</v>
      </c>
      <c r="C41" s="11" t="s">
        <v>174</v>
      </c>
      <c r="D41" s="15"/>
      <c r="E41" s="15"/>
      <c r="F41" s="13"/>
      <c r="G41" s="13"/>
      <c r="H41" s="13"/>
      <c r="I41" s="13">
        <v>3.591</v>
      </c>
      <c r="J41" s="13">
        <f>F40-I41</f>
        <v>1423.32291</v>
      </c>
      <c r="K41" s="12" t="s">
        <v>191</v>
      </c>
    </row>
    <row r="42" spans="1:11" ht="12.75">
      <c r="A42" s="9"/>
      <c r="B42" s="10">
        <v>39532</v>
      </c>
      <c r="C42" s="11" t="s">
        <v>169</v>
      </c>
      <c r="D42" s="15"/>
      <c r="E42" s="15"/>
      <c r="F42" s="13"/>
      <c r="G42" s="13"/>
      <c r="H42" s="13"/>
      <c r="I42" s="13"/>
      <c r="J42" s="13"/>
      <c r="K42" s="12" t="s">
        <v>188</v>
      </c>
    </row>
    <row r="43" spans="1:11" ht="12.75">
      <c r="A43" s="9"/>
      <c r="B43" s="10">
        <v>39574</v>
      </c>
      <c r="C43" s="11" t="s">
        <v>210</v>
      </c>
      <c r="D43" s="15"/>
      <c r="E43" s="15"/>
      <c r="F43" s="13"/>
      <c r="G43" s="13"/>
      <c r="H43" s="13"/>
      <c r="I43" s="13">
        <v>3.643</v>
      </c>
      <c r="J43" s="13">
        <f>F40-I43</f>
        <v>1423.27091</v>
      </c>
      <c r="K43" s="12" t="s">
        <v>213</v>
      </c>
    </row>
    <row r="44" spans="1:11" ht="12.75">
      <c r="A44" s="9"/>
      <c r="B44" s="10">
        <v>39919</v>
      </c>
      <c r="C44" s="11" t="s">
        <v>186</v>
      </c>
      <c r="D44" s="15"/>
      <c r="E44" s="15"/>
      <c r="F44" s="13"/>
      <c r="G44" s="13"/>
      <c r="H44" s="13"/>
      <c r="I44" s="13">
        <v>3.63</v>
      </c>
      <c r="J44" s="13">
        <f>F40-I44</f>
        <v>1423.2839099999999</v>
      </c>
      <c r="K44" s="12" t="s">
        <v>189</v>
      </c>
    </row>
    <row r="45" spans="1:11" ht="12.75">
      <c r="A45" s="9"/>
      <c r="B45" s="10">
        <v>40514</v>
      </c>
      <c r="C45" s="11" t="s">
        <v>174</v>
      </c>
      <c r="D45" s="15"/>
      <c r="E45" s="15"/>
      <c r="F45" s="13"/>
      <c r="G45" s="13"/>
      <c r="H45" s="13"/>
      <c r="I45" s="13">
        <v>3.522</v>
      </c>
      <c r="J45" s="13">
        <f>F40-I45</f>
        <v>1423.39191</v>
      </c>
      <c r="K45" s="12" t="s">
        <v>190</v>
      </c>
    </row>
    <row r="46" spans="1:11" s="8" customFormat="1" ht="7.5" customHeight="1">
      <c r="A46" s="16"/>
      <c r="B46" s="17"/>
      <c r="C46" s="18"/>
      <c r="D46" s="19"/>
      <c r="E46" s="19"/>
      <c r="F46" s="20"/>
      <c r="G46" s="20"/>
      <c r="H46" s="20"/>
      <c r="I46" s="20"/>
      <c r="J46" s="20"/>
      <c r="K46" s="19"/>
    </row>
    <row r="47" spans="1:11" ht="12.75">
      <c r="A47" s="9" t="s">
        <v>25</v>
      </c>
      <c r="B47" s="10">
        <v>35963</v>
      </c>
      <c r="C47" s="11"/>
      <c r="D47" s="15">
        <v>34.265509</v>
      </c>
      <c r="E47" s="15">
        <v>-106.867363</v>
      </c>
      <c r="F47" s="13">
        <f>F51+(G47-G51)</f>
        <v>1426.907438</v>
      </c>
      <c r="G47" s="13">
        <v>0.35</v>
      </c>
      <c r="H47" s="13">
        <f>F47-G47</f>
        <v>1426.557438</v>
      </c>
      <c r="I47" s="13"/>
      <c r="J47" s="13"/>
      <c r="K47" s="12" t="s">
        <v>160</v>
      </c>
    </row>
    <row r="48" spans="1:11" ht="12.75">
      <c r="A48" s="9"/>
      <c r="B48" s="10">
        <v>36440</v>
      </c>
      <c r="C48" s="11" t="s">
        <v>159</v>
      </c>
      <c r="D48" s="15"/>
      <c r="E48" s="15"/>
      <c r="F48" s="13"/>
      <c r="G48" s="13"/>
      <c r="H48" s="13"/>
      <c r="I48" s="13">
        <v>3.357</v>
      </c>
      <c r="J48" s="13">
        <f>F47-I48</f>
        <v>1423.550438</v>
      </c>
      <c r="K48" s="12" t="s">
        <v>193</v>
      </c>
    </row>
    <row r="49" spans="1:11" ht="12.75">
      <c r="A49" s="9"/>
      <c r="B49" s="10">
        <v>36599</v>
      </c>
      <c r="C49" s="11" t="s">
        <v>177</v>
      </c>
      <c r="D49" s="15"/>
      <c r="E49" s="15"/>
      <c r="F49" s="13"/>
      <c r="G49" s="13"/>
      <c r="H49" s="13"/>
      <c r="I49" s="13"/>
      <c r="J49" s="13"/>
      <c r="K49" s="12" t="s">
        <v>192</v>
      </c>
    </row>
    <row r="50" spans="1:11" ht="12.75">
      <c r="A50" s="9"/>
      <c r="B50" s="10">
        <v>36964</v>
      </c>
      <c r="C50" s="11" t="s">
        <v>306</v>
      </c>
      <c r="D50" s="15"/>
      <c r="E50" s="15"/>
      <c r="F50" s="13"/>
      <c r="G50" s="13"/>
      <c r="H50" s="13"/>
      <c r="I50" s="13">
        <v>3.453</v>
      </c>
      <c r="J50" s="13">
        <f>F47-I50</f>
        <v>1423.454438</v>
      </c>
      <c r="K50" s="12" t="s">
        <v>194</v>
      </c>
    </row>
    <row r="51" spans="1:11" ht="12.75">
      <c r="A51" s="9"/>
      <c r="B51" s="10">
        <v>37335</v>
      </c>
      <c r="C51" s="11" t="s">
        <v>174</v>
      </c>
      <c r="D51" s="15"/>
      <c r="E51" s="15"/>
      <c r="F51" s="13">
        <v>1426.912438</v>
      </c>
      <c r="G51" s="13">
        <v>0.355</v>
      </c>
      <c r="H51" s="13"/>
      <c r="I51" s="13">
        <v>3.355</v>
      </c>
      <c r="J51" s="13">
        <f>F51-I51</f>
        <v>1423.557438</v>
      </c>
      <c r="K51" s="12" t="s">
        <v>196</v>
      </c>
    </row>
    <row r="52" spans="1:11" ht="12.75">
      <c r="A52" s="9"/>
      <c r="B52" s="10">
        <v>37769</v>
      </c>
      <c r="C52" s="11" t="s">
        <v>306</v>
      </c>
      <c r="D52" s="15"/>
      <c r="E52" s="15"/>
      <c r="F52" s="13">
        <f>F51+(G52-G51)</f>
        <v>1426.702438</v>
      </c>
      <c r="G52" s="13">
        <v>0.145</v>
      </c>
      <c r="H52" s="13"/>
      <c r="I52" s="13">
        <v>3.535</v>
      </c>
      <c r="J52" s="13">
        <f>F52-I52</f>
        <v>1423.167438</v>
      </c>
      <c r="K52" s="12" t="s">
        <v>307</v>
      </c>
    </row>
    <row r="53" spans="1:11" ht="12.75">
      <c r="A53" s="9"/>
      <c r="B53" s="10">
        <v>38771</v>
      </c>
      <c r="C53" s="11" t="s">
        <v>174</v>
      </c>
      <c r="D53" s="15"/>
      <c r="E53" s="15"/>
      <c r="F53" s="13"/>
      <c r="G53" s="13"/>
      <c r="H53" s="13"/>
      <c r="I53" s="13">
        <v>3.376</v>
      </c>
      <c r="J53" s="13">
        <f>F52-I53</f>
        <v>1423.326438</v>
      </c>
      <c r="K53" s="12" t="s">
        <v>197</v>
      </c>
    </row>
    <row r="54" spans="1:11" ht="12.75">
      <c r="A54" s="9"/>
      <c r="B54" s="10">
        <v>39574</v>
      </c>
      <c r="C54" s="11" t="s">
        <v>210</v>
      </c>
      <c r="D54" s="15"/>
      <c r="E54" s="15"/>
      <c r="F54" s="13"/>
      <c r="G54" s="13"/>
      <c r="H54" s="13"/>
      <c r="I54" s="13">
        <v>3.398</v>
      </c>
      <c r="J54" s="13">
        <f>F52-I54</f>
        <v>1423.3044380000001</v>
      </c>
      <c r="K54" s="12" t="s">
        <v>198</v>
      </c>
    </row>
    <row r="55" spans="1:11" ht="12.75">
      <c r="A55" s="9"/>
      <c r="B55" s="10">
        <v>39953</v>
      </c>
      <c r="C55" s="11" t="s">
        <v>174</v>
      </c>
      <c r="D55" s="15"/>
      <c r="E55" s="15"/>
      <c r="F55" s="13"/>
      <c r="G55" s="13"/>
      <c r="H55" s="13"/>
      <c r="I55" s="13">
        <v>3.293</v>
      </c>
      <c r="J55" s="13">
        <f>F52-I55</f>
        <v>1423.4094380000001</v>
      </c>
      <c r="K55" s="12" t="s">
        <v>199</v>
      </c>
    </row>
    <row r="56" spans="1:11" ht="12.75">
      <c r="A56" s="9"/>
      <c r="B56" s="10">
        <v>40203</v>
      </c>
      <c r="C56" s="11" t="s">
        <v>167</v>
      </c>
      <c r="D56" s="15"/>
      <c r="E56" s="15"/>
      <c r="F56" s="13"/>
      <c r="G56" s="13"/>
      <c r="H56" s="13"/>
      <c r="I56" s="13"/>
      <c r="J56" s="13"/>
      <c r="K56" s="12" t="s">
        <v>200</v>
      </c>
    </row>
    <row r="57" spans="1:11" ht="12.75">
      <c r="A57" s="9"/>
      <c r="B57" s="10">
        <v>40262</v>
      </c>
      <c r="C57" s="11" t="s">
        <v>170</v>
      </c>
      <c r="D57" s="15"/>
      <c r="E57" s="15"/>
      <c r="F57" s="13"/>
      <c r="G57" s="13"/>
      <c r="H57" s="13"/>
      <c r="I57" s="13">
        <v>3.304</v>
      </c>
      <c r="J57" s="13">
        <f>F52-I57</f>
        <v>1423.398438</v>
      </c>
      <c r="K57" s="12" t="s">
        <v>201</v>
      </c>
    </row>
    <row r="58" spans="1:11" s="8" customFormat="1" ht="7.5" customHeight="1">
      <c r="A58" s="16"/>
      <c r="B58" s="17"/>
      <c r="C58" s="18"/>
      <c r="D58" s="19"/>
      <c r="E58" s="19"/>
      <c r="F58" s="20"/>
      <c r="G58" s="20"/>
      <c r="H58" s="20"/>
      <c r="I58" s="20"/>
      <c r="J58" s="20"/>
      <c r="K58" s="19"/>
    </row>
    <row r="59" spans="1:11" ht="12.75">
      <c r="A59" s="9" t="s">
        <v>27</v>
      </c>
      <c r="B59" s="10">
        <v>35963</v>
      </c>
      <c r="C59" s="11"/>
      <c r="D59" s="15">
        <v>34.265255</v>
      </c>
      <c r="E59" s="15">
        <v>-106.867851</v>
      </c>
      <c r="F59" s="13">
        <f>F63+(G59-G63)</f>
        <v>1427.3925909999998</v>
      </c>
      <c r="G59" s="13">
        <v>0.54</v>
      </c>
      <c r="H59" s="13">
        <f>F59-G59</f>
        <v>1426.8525909999998</v>
      </c>
      <c r="I59" s="13"/>
      <c r="J59" s="13"/>
      <c r="K59" s="12" t="s">
        <v>160</v>
      </c>
    </row>
    <row r="60" spans="1:11" ht="12.75">
      <c r="A60" s="9"/>
      <c r="B60" s="10">
        <v>36440</v>
      </c>
      <c r="C60" s="11" t="s">
        <v>159</v>
      </c>
      <c r="D60" s="15"/>
      <c r="E60" s="15"/>
      <c r="F60" s="13"/>
      <c r="G60" s="13"/>
      <c r="H60" s="13"/>
      <c r="I60" s="13">
        <v>3.36</v>
      </c>
      <c r="J60" s="13">
        <f>F59-I60</f>
        <v>1424.032591</v>
      </c>
      <c r="K60" s="12" t="s">
        <v>193</v>
      </c>
    </row>
    <row r="61" spans="1:11" ht="12.75">
      <c r="A61" s="9"/>
      <c r="B61" s="10">
        <v>36600</v>
      </c>
      <c r="C61" s="11" t="s">
        <v>306</v>
      </c>
      <c r="D61" s="15"/>
      <c r="E61" s="15"/>
      <c r="F61" s="13"/>
      <c r="G61" s="13"/>
      <c r="H61" s="13"/>
      <c r="I61" s="13"/>
      <c r="J61" s="13"/>
      <c r="K61" s="12" t="s">
        <v>192</v>
      </c>
    </row>
    <row r="62" spans="1:11" ht="12.75">
      <c r="A62" s="9"/>
      <c r="B62" s="10">
        <v>36966</v>
      </c>
      <c r="C62" s="11" t="s">
        <v>306</v>
      </c>
      <c r="D62" s="15"/>
      <c r="E62" s="15"/>
      <c r="F62" s="13"/>
      <c r="G62" s="13"/>
      <c r="H62" s="13"/>
      <c r="I62" s="13">
        <v>3.513</v>
      </c>
      <c r="J62" s="13">
        <f>F59-I62</f>
        <v>1423.879591</v>
      </c>
      <c r="K62" s="12" t="s">
        <v>194</v>
      </c>
    </row>
    <row r="63" spans="1:11" ht="12.75">
      <c r="A63" s="9"/>
      <c r="B63" s="10">
        <v>37335</v>
      </c>
      <c r="C63" s="11" t="s">
        <v>174</v>
      </c>
      <c r="D63" s="15"/>
      <c r="E63" s="15"/>
      <c r="F63" s="13">
        <v>1427.417591</v>
      </c>
      <c r="G63" s="13">
        <v>0.565</v>
      </c>
      <c r="H63" s="13"/>
      <c r="I63" s="13"/>
      <c r="J63" s="13">
        <f>F63-I62</f>
        <v>1423.904591</v>
      </c>
      <c r="K63" s="12" t="s">
        <v>203</v>
      </c>
    </row>
    <row r="64" spans="1:11" ht="12.75">
      <c r="A64" s="9"/>
      <c r="B64" s="10">
        <v>37701</v>
      </c>
      <c r="C64" s="11" t="s">
        <v>174</v>
      </c>
      <c r="D64" s="15"/>
      <c r="E64" s="15"/>
      <c r="F64" s="13"/>
      <c r="G64" s="13"/>
      <c r="H64" s="13"/>
      <c r="I64" s="13">
        <v>3.6</v>
      </c>
      <c r="J64" s="13">
        <f>F63-I64</f>
        <v>1423.817591</v>
      </c>
      <c r="K64" s="12" t="s">
        <v>204</v>
      </c>
    </row>
    <row r="65" spans="1:11" ht="12.75">
      <c r="A65" s="9"/>
      <c r="B65" s="10">
        <v>37930</v>
      </c>
      <c r="C65" s="11" t="s">
        <v>174</v>
      </c>
      <c r="D65" s="15"/>
      <c r="E65" s="15"/>
      <c r="F65" s="13"/>
      <c r="G65" s="13"/>
      <c r="H65" s="13"/>
      <c r="I65" s="13"/>
      <c r="J65" s="13"/>
      <c r="K65" s="12" t="s">
        <v>205</v>
      </c>
    </row>
    <row r="66" spans="1:11" ht="12.75">
      <c r="A66" s="9"/>
      <c r="B66" s="10">
        <v>38758</v>
      </c>
      <c r="C66" s="11" t="s">
        <v>174</v>
      </c>
      <c r="D66" s="15"/>
      <c r="E66" s="15"/>
      <c r="F66" s="13">
        <f>F63+(G66-G63)</f>
        <v>1427.445591</v>
      </c>
      <c r="G66" s="13">
        <v>0.593</v>
      </c>
      <c r="H66" s="13"/>
      <c r="I66" s="13">
        <v>3.495</v>
      </c>
      <c r="J66" s="13">
        <f>F66-I66</f>
        <v>1423.950591</v>
      </c>
      <c r="K66" s="12" t="s">
        <v>206</v>
      </c>
    </row>
    <row r="67" spans="1:11" ht="12.75">
      <c r="A67" s="9"/>
      <c r="B67" s="10">
        <v>39574</v>
      </c>
      <c r="C67" s="11" t="s">
        <v>210</v>
      </c>
      <c r="D67" s="15"/>
      <c r="E67" s="15"/>
      <c r="F67" s="13"/>
      <c r="G67" s="13"/>
      <c r="H67" s="13"/>
      <c r="I67" s="13">
        <v>3.813</v>
      </c>
      <c r="J67" s="13">
        <f>F66-I67</f>
        <v>1423.6325909999998</v>
      </c>
      <c r="K67" s="12" t="s">
        <v>207</v>
      </c>
    </row>
    <row r="68" spans="1:11" ht="12.75">
      <c r="A68" s="9"/>
      <c r="B68" s="10">
        <v>40203</v>
      </c>
      <c r="C68" s="11" t="s">
        <v>177</v>
      </c>
      <c r="D68" s="15"/>
      <c r="E68" s="15"/>
      <c r="F68" s="13"/>
      <c r="G68" s="13"/>
      <c r="H68" s="13"/>
      <c r="I68" s="13">
        <v>3.705</v>
      </c>
      <c r="J68" s="13">
        <f>F66-I68</f>
        <v>1423.740591</v>
      </c>
      <c r="K68" s="12" t="s">
        <v>208</v>
      </c>
    </row>
    <row r="69" spans="1:11" s="8" customFormat="1" ht="7.5" customHeight="1">
      <c r="A69" s="16"/>
      <c r="B69" s="17"/>
      <c r="C69" s="18"/>
      <c r="D69" s="19"/>
      <c r="E69" s="19"/>
      <c r="F69" s="20"/>
      <c r="G69" s="20"/>
      <c r="H69" s="20"/>
      <c r="I69" s="20"/>
      <c r="J69" s="20"/>
      <c r="K69" s="19"/>
    </row>
    <row r="70" spans="1:11" ht="12.75">
      <c r="A70" s="9" t="s">
        <v>26</v>
      </c>
      <c r="B70" s="10">
        <v>35963</v>
      </c>
      <c r="C70" s="11"/>
      <c r="D70" s="15">
        <v>34.265654</v>
      </c>
      <c r="E70" s="15">
        <v>-106.868174</v>
      </c>
      <c r="F70" s="13">
        <f>F71+(G70-G71)</f>
        <v>1426.990425</v>
      </c>
      <c r="G70" s="13">
        <v>0.18</v>
      </c>
      <c r="H70" s="13">
        <f>F70-G70</f>
        <v>1426.810425</v>
      </c>
      <c r="I70" s="13"/>
      <c r="J70" s="13"/>
      <c r="K70" s="12" t="s">
        <v>160</v>
      </c>
    </row>
    <row r="71" spans="1:11" ht="12.75">
      <c r="A71" s="9"/>
      <c r="B71" s="10">
        <v>37874</v>
      </c>
      <c r="C71" s="11" t="s">
        <v>167</v>
      </c>
      <c r="D71" s="15"/>
      <c r="E71" s="15"/>
      <c r="F71" s="13">
        <v>1427.055425</v>
      </c>
      <c r="G71" s="13">
        <v>0.245</v>
      </c>
      <c r="H71" s="13"/>
      <c r="I71" s="13">
        <v>3.82</v>
      </c>
      <c r="J71" s="13">
        <f>F71-I71</f>
        <v>1423.235425</v>
      </c>
      <c r="K71" s="12" t="s">
        <v>209</v>
      </c>
    </row>
    <row r="72" spans="1:11" ht="12.75">
      <c r="A72" s="9"/>
      <c r="B72" s="10">
        <v>39574</v>
      </c>
      <c r="C72" s="11" t="s">
        <v>210</v>
      </c>
      <c r="D72" s="15"/>
      <c r="E72" s="15"/>
      <c r="F72" s="13"/>
      <c r="G72" s="13"/>
      <c r="H72" s="13"/>
      <c r="I72" s="13">
        <v>3.705</v>
      </c>
      <c r="J72" s="13">
        <f>F71-I72</f>
        <v>1423.350425</v>
      </c>
      <c r="K72" s="12" t="s">
        <v>207</v>
      </c>
    </row>
    <row r="73" spans="1:11" ht="12.75">
      <c r="A73" s="9"/>
      <c r="B73" s="10">
        <v>40203</v>
      </c>
      <c r="C73" s="11" t="s">
        <v>174</v>
      </c>
      <c r="D73" s="15"/>
      <c r="E73" s="15"/>
      <c r="F73" s="13"/>
      <c r="G73" s="13"/>
      <c r="H73" s="13"/>
      <c r="I73" s="13">
        <v>3.648</v>
      </c>
      <c r="J73" s="13">
        <f>F71-I73</f>
        <v>1423.407425</v>
      </c>
      <c r="K73" s="12" t="s">
        <v>211</v>
      </c>
    </row>
    <row r="74" spans="1:11" s="8" customFormat="1" ht="7.5" customHeight="1">
      <c r="A74" s="16"/>
      <c r="B74" s="17"/>
      <c r="C74" s="18"/>
      <c r="D74" s="19"/>
      <c r="E74" s="19"/>
      <c r="F74" s="20"/>
      <c r="G74" s="20"/>
      <c r="H74" s="20"/>
      <c r="I74" s="20"/>
      <c r="J74" s="20"/>
      <c r="K74" s="19"/>
    </row>
    <row r="75" spans="1:11" ht="12.75">
      <c r="A75" s="9" t="s">
        <v>24</v>
      </c>
      <c r="B75" s="10">
        <v>35961</v>
      </c>
      <c r="C75" s="11"/>
      <c r="D75" s="15">
        <v>34.265937</v>
      </c>
      <c r="E75" s="15">
        <v>-106.867687</v>
      </c>
      <c r="F75" s="13">
        <v>1427.312702</v>
      </c>
      <c r="G75" s="13">
        <v>0.35</v>
      </c>
      <c r="H75" s="13">
        <f>F75-G75</f>
        <v>1426.962702</v>
      </c>
      <c r="I75" s="13"/>
      <c r="J75" s="13"/>
      <c r="K75" s="12" t="s">
        <v>160</v>
      </c>
    </row>
    <row r="76" spans="1:11" ht="12.75">
      <c r="A76" s="9"/>
      <c r="B76" s="10">
        <v>37768</v>
      </c>
      <c r="C76" s="11" t="s">
        <v>174</v>
      </c>
      <c r="D76" s="15"/>
      <c r="E76" s="15"/>
      <c r="F76" s="13">
        <f>F75+(G76-G75)</f>
        <v>1427.322702</v>
      </c>
      <c r="G76" s="13">
        <v>0.36</v>
      </c>
      <c r="H76" s="13"/>
      <c r="I76" s="13">
        <v>3.91</v>
      </c>
      <c r="J76" s="13">
        <f>F76-I76</f>
        <v>1423.4127019999999</v>
      </c>
      <c r="K76" s="12" t="s">
        <v>212</v>
      </c>
    </row>
    <row r="77" spans="1:11" ht="12.75">
      <c r="A77" s="9"/>
      <c r="B77" s="10">
        <v>38057</v>
      </c>
      <c r="C77" s="11" t="s">
        <v>169</v>
      </c>
      <c r="D77" s="15"/>
      <c r="E77" s="15"/>
      <c r="F77" s="13"/>
      <c r="G77" s="13"/>
      <c r="H77" s="13"/>
      <c r="I77" s="13">
        <v>3.76</v>
      </c>
      <c r="J77" s="13">
        <f>F76-I77</f>
        <v>1423.562702</v>
      </c>
      <c r="K77" s="12" t="s">
        <v>214</v>
      </c>
    </row>
    <row r="78" spans="1:11" ht="12.75">
      <c r="A78" s="9"/>
      <c r="B78" s="10">
        <v>38469</v>
      </c>
      <c r="C78" s="11" t="s">
        <v>243</v>
      </c>
      <c r="D78" s="15"/>
      <c r="E78" s="15"/>
      <c r="F78" s="13">
        <f>F76+(G78-G76)</f>
        <v>1427.3057019999999</v>
      </c>
      <c r="G78" s="13">
        <v>0.343</v>
      </c>
      <c r="H78" s="13"/>
      <c r="I78" s="13">
        <v>3.56</v>
      </c>
      <c r="J78" s="13">
        <f>F78-I78</f>
        <v>1423.745702</v>
      </c>
      <c r="K78" s="12" t="s">
        <v>215</v>
      </c>
    </row>
    <row r="79" spans="1:11" ht="12.75">
      <c r="A79" s="9"/>
      <c r="B79" s="10">
        <v>38758</v>
      </c>
      <c r="C79" s="11"/>
      <c r="D79" s="15"/>
      <c r="E79" s="15"/>
      <c r="F79" s="13"/>
      <c r="G79" s="13"/>
      <c r="H79" s="13"/>
      <c r="I79" s="13"/>
      <c r="J79" s="13"/>
      <c r="K79" s="12" t="s">
        <v>216</v>
      </c>
    </row>
    <row r="80" spans="1:11" ht="12.75">
      <c r="A80" s="9"/>
      <c r="B80" s="10" t="s">
        <v>1</v>
      </c>
      <c r="C80" s="11" t="s">
        <v>156</v>
      </c>
      <c r="D80" s="12" t="s">
        <v>2</v>
      </c>
      <c r="E80" s="12" t="s">
        <v>3</v>
      </c>
      <c r="F80" s="13" t="s">
        <v>4</v>
      </c>
      <c r="G80" s="13" t="s">
        <v>5</v>
      </c>
      <c r="H80" s="13" t="s">
        <v>7</v>
      </c>
      <c r="I80" s="13" t="s">
        <v>151</v>
      </c>
      <c r="J80" s="13" t="s">
        <v>154</v>
      </c>
      <c r="K80" s="12" t="s">
        <v>9</v>
      </c>
    </row>
    <row r="81" spans="1:11" ht="12.75">
      <c r="A81" s="14" t="s">
        <v>150</v>
      </c>
      <c r="B81" s="10"/>
      <c r="C81" s="11"/>
      <c r="D81" s="12"/>
      <c r="E81" s="12"/>
      <c r="F81" s="13" t="s">
        <v>0</v>
      </c>
      <c r="G81" s="13" t="s">
        <v>6</v>
      </c>
      <c r="H81" s="13" t="s">
        <v>8</v>
      </c>
      <c r="I81" s="13" t="s">
        <v>153</v>
      </c>
      <c r="J81" s="13" t="s">
        <v>155</v>
      </c>
      <c r="K81" s="12"/>
    </row>
    <row r="82" spans="1:11" ht="12.75">
      <c r="A82" s="9" t="s">
        <v>28</v>
      </c>
      <c r="B82" s="10">
        <v>35985</v>
      </c>
      <c r="C82" s="11"/>
      <c r="D82" s="15">
        <v>33.781129</v>
      </c>
      <c r="E82" s="15">
        <v>-106.877225</v>
      </c>
      <c r="F82" s="13">
        <f>F84+(G82-G84)</f>
        <v>1374.943686</v>
      </c>
      <c r="G82" s="22">
        <v>1.515</v>
      </c>
      <c r="H82" s="13">
        <f>F82-G82</f>
        <v>1373.428686</v>
      </c>
      <c r="I82" s="13"/>
      <c r="J82" s="13"/>
      <c r="K82" s="12" t="s">
        <v>160</v>
      </c>
    </row>
    <row r="83" spans="1:11" ht="12.75">
      <c r="A83" s="9"/>
      <c r="B83" s="10">
        <v>36267</v>
      </c>
      <c r="C83" s="11" t="s">
        <v>306</v>
      </c>
      <c r="D83" s="15"/>
      <c r="E83" s="15"/>
      <c r="F83" s="13"/>
      <c r="G83" s="22"/>
      <c r="H83" s="13"/>
      <c r="I83" s="13">
        <v>5.507</v>
      </c>
      <c r="J83" s="13">
        <f>F82-I83</f>
        <v>1369.436686</v>
      </c>
      <c r="K83" s="12" t="s">
        <v>158</v>
      </c>
    </row>
    <row r="84" spans="1:11" ht="12.75">
      <c r="A84" s="9"/>
      <c r="B84" s="10">
        <v>37336</v>
      </c>
      <c r="C84" s="11" t="s">
        <v>165</v>
      </c>
      <c r="D84" s="15"/>
      <c r="E84" s="15"/>
      <c r="F84" s="13">
        <v>1374.933686</v>
      </c>
      <c r="G84" s="22">
        <v>1.505</v>
      </c>
      <c r="H84" s="13"/>
      <c r="I84" s="13"/>
      <c r="J84" s="13">
        <f>F84-I83</f>
        <v>1369.426686</v>
      </c>
      <c r="K84" s="12" t="s">
        <v>217</v>
      </c>
    </row>
    <row r="85" spans="1:11" ht="12.75">
      <c r="A85" s="9"/>
      <c r="B85" s="10">
        <v>38462</v>
      </c>
      <c r="C85" s="11" t="s">
        <v>157</v>
      </c>
      <c r="D85" s="15"/>
      <c r="E85" s="15"/>
      <c r="F85" s="13">
        <f>F84+(G85-G84)</f>
        <v>1374.925686</v>
      </c>
      <c r="G85" s="22">
        <v>1.497</v>
      </c>
      <c r="H85" s="13"/>
      <c r="I85" s="13">
        <v>5.696</v>
      </c>
      <c r="J85" s="13">
        <f>F85-I85</f>
        <v>1369.2296860000001</v>
      </c>
      <c r="K85" s="12" t="s">
        <v>166</v>
      </c>
    </row>
    <row r="86" spans="1:11" s="8" customFormat="1" ht="7.5" customHeight="1">
      <c r="A86" s="16"/>
      <c r="B86" s="17"/>
      <c r="C86" s="18"/>
      <c r="D86" s="19"/>
      <c r="E86" s="19"/>
      <c r="F86" s="20"/>
      <c r="G86" s="20"/>
      <c r="H86" s="20"/>
      <c r="I86" s="20"/>
      <c r="J86" s="20"/>
      <c r="K86" s="19"/>
    </row>
    <row r="87" spans="1:11" ht="12.75">
      <c r="A87" s="9" t="s">
        <v>29</v>
      </c>
      <c r="B87" s="10">
        <v>35985</v>
      </c>
      <c r="C87" s="11"/>
      <c r="D87" s="15">
        <v>33.78147</v>
      </c>
      <c r="E87" s="15">
        <v>-106.877116</v>
      </c>
      <c r="F87" s="13">
        <f>F91+(G87-G91)</f>
        <v>1374.8205070000001</v>
      </c>
      <c r="G87" s="22">
        <v>1.3</v>
      </c>
      <c r="H87" s="13">
        <f>F87-G87</f>
        <v>1373.5205070000002</v>
      </c>
      <c r="I87" s="13"/>
      <c r="J87" s="13"/>
      <c r="K87" s="12" t="s">
        <v>160</v>
      </c>
    </row>
    <row r="88" spans="1:11" ht="12.75">
      <c r="A88" s="9"/>
      <c r="B88" s="10">
        <v>36426</v>
      </c>
      <c r="C88" s="11" t="s">
        <v>167</v>
      </c>
      <c r="D88" s="15"/>
      <c r="E88" s="15"/>
      <c r="F88" s="13"/>
      <c r="G88" s="22"/>
      <c r="H88" s="13"/>
      <c r="I88" s="13">
        <v>4.657</v>
      </c>
      <c r="J88" s="13">
        <f>F87-I88</f>
        <v>1370.1635070000002</v>
      </c>
      <c r="K88" s="12" t="s">
        <v>193</v>
      </c>
    </row>
    <row r="89" spans="1:11" ht="12.75">
      <c r="A89" s="9"/>
      <c r="B89" s="10">
        <v>36613</v>
      </c>
      <c r="C89" s="11" t="s">
        <v>177</v>
      </c>
      <c r="D89" s="12"/>
      <c r="E89" s="12"/>
      <c r="F89" s="13"/>
      <c r="G89" s="13"/>
      <c r="H89" s="13"/>
      <c r="I89" s="13"/>
      <c r="J89" s="13"/>
      <c r="K89" s="12" t="s">
        <v>218</v>
      </c>
    </row>
    <row r="90" spans="1:11" ht="12.75">
      <c r="A90" s="9"/>
      <c r="B90" s="10">
        <v>36966</v>
      </c>
      <c r="C90" s="11" t="s">
        <v>306</v>
      </c>
      <c r="D90" s="12"/>
      <c r="E90" s="12"/>
      <c r="F90" s="13"/>
      <c r="G90" s="13"/>
      <c r="H90" s="13"/>
      <c r="I90" s="13"/>
      <c r="J90" s="13"/>
      <c r="K90" s="12" t="s">
        <v>219</v>
      </c>
    </row>
    <row r="91" spans="1:11" ht="12.75">
      <c r="A91" s="9"/>
      <c r="B91" s="10">
        <v>37338</v>
      </c>
      <c r="C91" s="11" t="s">
        <v>306</v>
      </c>
      <c r="D91" s="15"/>
      <c r="E91" s="15"/>
      <c r="F91" s="13">
        <v>1374.805507</v>
      </c>
      <c r="G91" s="22">
        <v>1.285</v>
      </c>
      <c r="H91" s="13"/>
      <c r="I91" s="13">
        <v>4.557</v>
      </c>
      <c r="J91" s="13">
        <f>F91-I91</f>
        <v>1370.248507</v>
      </c>
      <c r="K91" s="12" t="s">
        <v>195</v>
      </c>
    </row>
    <row r="92" spans="1:11" ht="12.75">
      <c r="A92" s="9"/>
      <c r="B92" s="10">
        <v>37445</v>
      </c>
      <c r="C92" s="11" t="s">
        <v>169</v>
      </c>
      <c r="D92" s="15"/>
      <c r="E92" s="15"/>
      <c r="F92" s="13"/>
      <c r="G92" s="22"/>
      <c r="H92" s="13"/>
      <c r="I92" s="13">
        <v>4.887</v>
      </c>
      <c r="J92" s="13">
        <f>F91-I92</f>
        <v>1369.918507</v>
      </c>
      <c r="K92" s="12" t="s">
        <v>220</v>
      </c>
    </row>
    <row r="93" spans="1:11" ht="12.75">
      <c r="A93" s="9"/>
      <c r="B93" s="10">
        <v>37703</v>
      </c>
      <c r="C93" s="11" t="s">
        <v>306</v>
      </c>
      <c r="D93" s="12"/>
      <c r="E93" s="12"/>
      <c r="F93" s="13"/>
      <c r="G93" s="13"/>
      <c r="H93" s="13"/>
      <c r="I93" s="13"/>
      <c r="J93" s="13"/>
      <c r="K93" s="12" t="s">
        <v>221</v>
      </c>
    </row>
    <row r="94" spans="1:11" ht="12.75">
      <c r="A94" s="9"/>
      <c r="B94" s="10">
        <v>38462</v>
      </c>
      <c r="C94" s="11" t="s">
        <v>159</v>
      </c>
      <c r="D94" s="12"/>
      <c r="E94" s="12"/>
      <c r="F94" s="13">
        <f>F91+(G94-G91)</f>
        <v>1374.790507</v>
      </c>
      <c r="G94" s="13">
        <v>1.27</v>
      </c>
      <c r="H94" s="13"/>
      <c r="I94" s="13">
        <v>4.933</v>
      </c>
      <c r="J94" s="13">
        <f>F94-I94</f>
        <v>1369.857507</v>
      </c>
      <c r="K94" s="12" t="s">
        <v>166</v>
      </c>
    </row>
    <row r="95" spans="1:11" s="8" customFormat="1" ht="7.5" customHeight="1">
      <c r="A95" s="16"/>
      <c r="B95" s="17"/>
      <c r="C95" s="18"/>
      <c r="D95" s="19"/>
      <c r="E95" s="19"/>
      <c r="F95" s="20"/>
      <c r="G95" s="20"/>
      <c r="H95" s="20"/>
      <c r="I95" s="20"/>
      <c r="J95" s="20"/>
      <c r="K95" s="19"/>
    </row>
    <row r="96" spans="1:11" ht="12.75">
      <c r="A96" s="9" t="s">
        <v>30</v>
      </c>
      <c r="B96" s="10">
        <v>35985</v>
      </c>
      <c r="C96" s="11"/>
      <c r="D96" s="15">
        <v>33.781001</v>
      </c>
      <c r="E96" s="15">
        <v>-106.876816</v>
      </c>
      <c r="F96" s="13">
        <f>F100+(G96-G100)</f>
        <v>1375.0698240000002</v>
      </c>
      <c r="G96" s="13">
        <v>1.59</v>
      </c>
      <c r="H96" s="13">
        <f>F96-G96</f>
        <v>1373.4798240000002</v>
      </c>
      <c r="I96" s="13"/>
      <c r="J96" s="13"/>
      <c r="K96" s="12" t="s">
        <v>160</v>
      </c>
    </row>
    <row r="97" spans="1:11" ht="12.75">
      <c r="A97" s="9"/>
      <c r="B97" s="10">
        <v>36426</v>
      </c>
      <c r="C97" s="11" t="s">
        <v>177</v>
      </c>
      <c r="D97" s="12"/>
      <c r="E97" s="12"/>
      <c r="F97" s="13"/>
      <c r="G97" s="13"/>
      <c r="H97" s="13"/>
      <c r="I97" s="13">
        <v>5</v>
      </c>
      <c r="J97" s="13">
        <f>F96-I97</f>
        <v>1370.0698240000002</v>
      </c>
      <c r="K97" s="12" t="s">
        <v>193</v>
      </c>
    </row>
    <row r="98" spans="1:11" ht="12.75">
      <c r="A98" s="9"/>
      <c r="B98" s="10">
        <v>36613</v>
      </c>
      <c r="C98" s="11" t="s">
        <v>177</v>
      </c>
      <c r="D98" s="12"/>
      <c r="E98" s="12"/>
      <c r="F98" s="13"/>
      <c r="G98" s="13"/>
      <c r="H98" s="13"/>
      <c r="I98" s="13"/>
      <c r="J98" s="13"/>
      <c r="K98" s="12" t="s">
        <v>218</v>
      </c>
    </row>
    <row r="99" spans="1:11" ht="12.75">
      <c r="A99" s="9"/>
      <c r="B99" s="10">
        <v>36965</v>
      </c>
      <c r="C99" s="11" t="s">
        <v>186</v>
      </c>
      <c r="D99" s="12"/>
      <c r="E99" s="12"/>
      <c r="F99" s="13"/>
      <c r="G99" s="13"/>
      <c r="H99" s="13"/>
      <c r="I99" s="13">
        <v>4.86</v>
      </c>
      <c r="J99" s="13">
        <f>F96-I99</f>
        <v>1370.2098240000003</v>
      </c>
      <c r="K99" s="12" t="s">
        <v>194</v>
      </c>
    </row>
    <row r="100" spans="1:11" ht="12.75">
      <c r="A100" s="9"/>
      <c r="B100" s="10">
        <v>37337</v>
      </c>
      <c r="C100" s="11" t="s">
        <v>306</v>
      </c>
      <c r="D100" s="12"/>
      <c r="E100" s="12"/>
      <c r="F100" s="13">
        <v>1375.044824</v>
      </c>
      <c r="G100" s="13">
        <v>1.565</v>
      </c>
      <c r="H100" s="13"/>
      <c r="I100" s="13">
        <v>4.757</v>
      </c>
      <c r="J100" s="13">
        <f>F100-I100</f>
        <v>1370.287824</v>
      </c>
      <c r="K100" s="12" t="s">
        <v>195</v>
      </c>
    </row>
    <row r="101" spans="1:11" ht="12.75">
      <c r="A101" s="9"/>
      <c r="B101" s="10">
        <v>37445</v>
      </c>
      <c r="C101" s="11" t="s">
        <v>243</v>
      </c>
      <c r="D101" s="12"/>
      <c r="E101" s="12"/>
      <c r="F101" s="13"/>
      <c r="G101" s="13"/>
      <c r="H101" s="13"/>
      <c r="I101" s="13">
        <v>5.257</v>
      </c>
      <c r="J101" s="13">
        <f>F100-I101</f>
        <v>1369.787824</v>
      </c>
      <c r="K101" s="12" t="s">
        <v>222</v>
      </c>
    </row>
    <row r="102" spans="1:11" ht="12.75">
      <c r="A102" s="9"/>
      <c r="B102" s="10">
        <v>38277</v>
      </c>
      <c r="C102" s="11" t="s">
        <v>306</v>
      </c>
      <c r="D102" s="12"/>
      <c r="E102" s="12"/>
      <c r="F102" s="13"/>
      <c r="G102" s="13"/>
      <c r="H102" s="13"/>
      <c r="I102" s="13">
        <v>5.16</v>
      </c>
      <c r="J102" s="13">
        <f>F100-I102</f>
        <v>1369.884824</v>
      </c>
      <c r="K102" s="12" t="s">
        <v>223</v>
      </c>
    </row>
    <row r="103" spans="1:11" ht="12.75">
      <c r="A103" s="9"/>
      <c r="B103" s="10">
        <v>38513</v>
      </c>
      <c r="C103" s="11" t="s">
        <v>306</v>
      </c>
      <c r="D103" s="12"/>
      <c r="E103" s="12"/>
      <c r="F103" s="13"/>
      <c r="G103" s="13"/>
      <c r="H103" s="13"/>
      <c r="I103" s="13">
        <v>4.36</v>
      </c>
      <c r="J103" s="13">
        <f>F100-I103</f>
        <v>1370.6848240000002</v>
      </c>
      <c r="K103" s="12" t="s">
        <v>224</v>
      </c>
    </row>
    <row r="104" spans="1:11" ht="12.75">
      <c r="A104" s="9"/>
      <c r="B104" s="10">
        <v>38547</v>
      </c>
      <c r="C104" s="11" t="s">
        <v>169</v>
      </c>
      <c r="D104" s="12"/>
      <c r="E104" s="12"/>
      <c r="F104" s="13"/>
      <c r="G104" s="13"/>
      <c r="H104" s="13"/>
      <c r="I104" s="13">
        <v>5.16</v>
      </c>
      <c r="J104" s="13">
        <f>F100-I104</f>
        <v>1369.884824</v>
      </c>
      <c r="K104" s="12" t="s">
        <v>225</v>
      </c>
    </row>
    <row r="105" spans="1:11" ht="12.75">
      <c r="A105" s="9"/>
      <c r="B105" s="10">
        <v>38771</v>
      </c>
      <c r="C105" s="11" t="s">
        <v>169</v>
      </c>
      <c r="D105" s="15"/>
      <c r="E105" s="15"/>
      <c r="F105" s="13">
        <f>F100+(G105-G100)</f>
        <v>1374.9538240000002</v>
      </c>
      <c r="G105" s="13">
        <v>1.474</v>
      </c>
      <c r="H105" s="13"/>
      <c r="I105" s="13">
        <v>5.19</v>
      </c>
      <c r="J105" s="13">
        <f>F105-I105</f>
        <v>1369.763824</v>
      </c>
      <c r="K105" s="12" t="s">
        <v>166</v>
      </c>
    </row>
    <row r="106" spans="1:11" ht="12.75">
      <c r="A106" s="9"/>
      <c r="B106" s="10">
        <v>39358</v>
      </c>
      <c r="C106" s="11" t="s">
        <v>177</v>
      </c>
      <c r="D106" s="15"/>
      <c r="E106" s="15"/>
      <c r="F106" s="13"/>
      <c r="G106" s="13"/>
      <c r="H106" s="13"/>
      <c r="I106" s="13">
        <v>5.16</v>
      </c>
      <c r="J106" s="13">
        <f>F105-I106</f>
        <v>1369.793824</v>
      </c>
      <c r="K106" s="12" t="s">
        <v>226</v>
      </c>
    </row>
    <row r="107" spans="1:11" s="8" customFormat="1" ht="7.5" customHeight="1">
      <c r="A107" s="16"/>
      <c r="B107" s="17"/>
      <c r="C107" s="18"/>
      <c r="D107" s="19"/>
      <c r="E107" s="19"/>
      <c r="F107" s="20"/>
      <c r="G107" s="20"/>
      <c r="H107" s="20"/>
      <c r="I107" s="20"/>
      <c r="J107" s="20"/>
      <c r="K107" s="19"/>
    </row>
    <row r="108" spans="1:11" ht="12.75">
      <c r="A108" s="9" t="s">
        <v>31</v>
      </c>
      <c r="B108" s="10">
        <v>35985</v>
      </c>
      <c r="C108" s="11"/>
      <c r="D108" s="15">
        <v>33.781258</v>
      </c>
      <c r="E108" s="15">
        <v>-106.877627</v>
      </c>
      <c r="F108" s="13">
        <f>F109+(G109-G108)</f>
        <v>1374.6143</v>
      </c>
      <c r="G108" s="13">
        <v>1.33</v>
      </c>
      <c r="H108" s="13">
        <f>F108-G108</f>
        <v>1373.2843</v>
      </c>
      <c r="I108" s="13"/>
      <c r="J108" s="13"/>
      <c r="K108" s="12" t="s">
        <v>160</v>
      </c>
    </row>
    <row r="109" spans="1:11" ht="12.75">
      <c r="A109" s="9"/>
      <c r="B109" s="10" t="s">
        <v>61</v>
      </c>
      <c r="C109" s="11"/>
      <c r="D109" s="12"/>
      <c r="E109" s="12"/>
      <c r="F109" s="13">
        <v>1374.6043</v>
      </c>
      <c r="G109" s="13">
        <v>1.34</v>
      </c>
      <c r="H109" s="13"/>
      <c r="I109" s="13"/>
      <c r="J109" s="13"/>
      <c r="K109" s="12" t="s">
        <v>180</v>
      </c>
    </row>
    <row r="110" spans="1:11" ht="12.75">
      <c r="A110" s="9"/>
      <c r="B110" s="10">
        <v>37879</v>
      </c>
      <c r="C110" s="11" t="s">
        <v>164</v>
      </c>
      <c r="D110" s="15"/>
      <c r="E110" s="15"/>
      <c r="F110" s="13">
        <f>F109+(G110-G109)</f>
        <v>1374.5792999999999</v>
      </c>
      <c r="G110" s="13">
        <v>1.315</v>
      </c>
      <c r="H110" s="13"/>
      <c r="I110" s="13">
        <v>4.905</v>
      </c>
      <c r="J110" s="13">
        <f>F110-I110</f>
        <v>1369.6743</v>
      </c>
      <c r="K110" s="12" t="s">
        <v>181</v>
      </c>
    </row>
    <row r="111" spans="1:11" s="8" customFormat="1" ht="7.5" customHeight="1">
      <c r="A111" s="16"/>
      <c r="B111" s="17"/>
      <c r="C111" s="18"/>
      <c r="D111" s="19"/>
      <c r="E111" s="19"/>
      <c r="F111" s="20"/>
      <c r="G111" s="20"/>
      <c r="H111" s="20"/>
      <c r="I111" s="20"/>
      <c r="J111" s="20"/>
      <c r="K111" s="19"/>
    </row>
    <row r="112" spans="1:11" ht="12.75">
      <c r="A112" s="9" t="s">
        <v>32</v>
      </c>
      <c r="B112" s="10">
        <v>35985</v>
      </c>
      <c r="C112" s="11"/>
      <c r="D112" s="15">
        <v>33.780798</v>
      </c>
      <c r="E112" s="15">
        <v>-106.877344</v>
      </c>
      <c r="F112" s="13">
        <f>F113+(G112-G113)</f>
        <v>1374.547064</v>
      </c>
      <c r="G112" s="13">
        <v>1.16</v>
      </c>
      <c r="H112" s="13">
        <f>F112-G112</f>
        <v>1373.387064</v>
      </c>
      <c r="I112" s="13"/>
      <c r="J112" s="13"/>
      <c r="K112" s="12" t="s">
        <v>160</v>
      </c>
    </row>
    <row r="113" spans="1:11" ht="12.75">
      <c r="A113" s="9"/>
      <c r="B113" s="10" t="s">
        <v>61</v>
      </c>
      <c r="C113" s="11"/>
      <c r="D113" s="15"/>
      <c r="E113" s="15"/>
      <c r="F113" s="13">
        <v>1374.532064</v>
      </c>
      <c r="G113" s="13">
        <v>1.145</v>
      </c>
      <c r="H113" s="13"/>
      <c r="I113" s="13"/>
      <c r="J113" s="13"/>
      <c r="K113" s="12" t="s">
        <v>180</v>
      </c>
    </row>
    <row r="114" spans="1:11" ht="12.75">
      <c r="A114" s="9"/>
      <c r="B114" s="10">
        <v>37768</v>
      </c>
      <c r="C114" s="11" t="s">
        <v>170</v>
      </c>
      <c r="D114" s="15"/>
      <c r="E114" s="15"/>
      <c r="F114" s="13">
        <f>F113+(G114-G113)</f>
        <v>1374.542064</v>
      </c>
      <c r="G114" s="13">
        <v>1.155</v>
      </c>
      <c r="H114" s="13"/>
      <c r="I114" s="13">
        <v>4.88</v>
      </c>
      <c r="J114" s="13">
        <f>F114-I114</f>
        <v>1369.6620639999999</v>
      </c>
      <c r="K114" s="12" t="s">
        <v>181</v>
      </c>
    </row>
    <row r="115" spans="1:11" ht="12.75">
      <c r="A115" s="9"/>
      <c r="B115" s="10">
        <v>38057</v>
      </c>
      <c r="C115" s="11" t="s">
        <v>177</v>
      </c>
      <c r="D115" s="15"/>
      <c r="E115" s="15"/>
      <c r="F115" s="13"/>
      <c r="G115" s="13"/>
      <c r="H115" s="13"/>
      <c r="I115" s="13">
        <v>4.5</v>
      </c>
      <c r="J115" s="13">
        <f>F114-I115</f>
        <v>1370.042064</v>
      </c>
      <c r="K115" s="12" t="s">
        <v>227</v>
      </c>
    </row>
    <row r="116" spans="1:11" ht="12.75">
      <c r="A116" s="9"/>
      <c r="B116" s="10">
        <v>38342</v>
      </c>
      <c r="C116" s="11" t="s">
        <v>159</v>
      </c>
      <c r="D116" s="15"/>
      <c r="E116" s="15"/>
      <c r="F116" s="13"/>
      <c r="G116" s="13"/>
      <c r="H116" s="13"/>
      <c r="I116" s="13">
        <v>4.7</v>
      </c>
      <c r="J116" s="13">
        <f>F114-I116</f>
        <v>1369.842064</v>
      </c>
      <c r="K116" s="12" t="s">
        <v>308</v>
      </c>
    </row>
    <row r="117" spans="1:11" ht="12.75">
      <c r="A117" s="9"/>
      <c r="B117" s="10">
        <v>38763</v>
      </c>
      <c r="C117" s="11"/>
      <c r="D117" s="15"/>
      <c r="E117" s="15"/>
      <c r="F117" s="13">
        <f>F114+(G117-G114)</f>
        <v>1374.532064</v>
      </c>
      <c r="G117" s="13">
        <v>1.145</v>
      </c>
      <c r="H117" s="13"/>
      <c r="I117" s="13"/>
      <c r="J117" s="13"/>
      <c r="K117" s="12" t="s">
        <v>228</v>
      </c>
    </row>
    <row r="118" spans="1:11" ht="12.75">
      <c r="A118" s="9"/>
      <c r="B118" s="10" t="s">
        <v>1</v>
      </c>
      <c r="C118" s="11" t="s">
        <v>156</v>
      </c>
      <c r="D118" s="12" t="s">
        <v>2</v>
      </c>
      <c r="E118" s="12" t="s">
        <v>3</v>
      </c>
      <c r="F118" s="13" t="s">
        <v>4</v>
      </c>
      <c r="G118" s="13" t="s">
        <v>5</v>
      </c>
      <c r="H118" s="13" t="s">
        <v>7</v>
      </c>
      <c r="I118" s="13" t="s">
        <v>151</v>
      </c>
      <c r="J118" s="13" t="s">
        <v>154</v>
      </c>
      <c r="K118" s="12" t="s">
        <v>9</v>
      </c>
    </row>
    <row r="119" spans="1:11" ht="12.75">
      <c r="A119" s="14" t="s">
        <v>150</v>
      </c>
      <c r="B119" s="10"/>
      <c r="C119" s="11"/>
      <c r="D119" s="12"/>
      <c r="E119" s="12"/>
      <c r="F119" s="13" t="s">
        <v>0</v>
      </c>
      <c r="G119" s="13" t="s">
        <v>6</v>
      </c>
      <c r="H119" s="13" t="s">
        <v>8</v>
      </c>
      <c r="I119" s="13" t="s">
        <v>153</v>
      </c>
      <c r="J119" s="13" t="s">
        <v>155</v>
      </c>
      <c r="K119" s="12"/>
    </row>
    <row r="120" spans="1:11" ht="12.75">
      <c r="A120" s="9" t="s">
        <v>43</v>
      </c>
      <c r="B120" s="10">
        <v>36559</v>
      </c>
      <c r="C120" s="11"/>
      <c r="D120" s="15">
        <v>34.590125</v>
      </c>
      <c r="E120" s="15">
        <v>-106.749198</v>
      </c>
      <c r="F120" s="13">
        <f>F122+(G120-G122)</f>
        <v>1458.480294</v>
      </c>
      <c r="G120" s="13">
        <v>0.645</v>
      </c>
      <c r="H120" s="13">
        <f>F120-G120</f>
        <v>1457.835294</v>
      </c>
      <c r="I120" s="13"/>
      <c r="J120" s="13"/>
      <c r="K120" s="12" t="s">
        <v>229</v>
      </c>
    </row>
    <row r="121" spans="1:11" ht="12.75">
      <c r="A121" s="9"/>
      <c r="B121" s="10">
        <v>36600</v>
      </c>
      <c r="C121" s="11" t="s">
        <v>165</v>
      </c>
      <c r="D121" s="15"/>
      <c r="E121" s="15"/>
      <c r="F121" s="13"/>
      <c r="G121" s="13"/>
      <c r="H121" s="13"/>
      <c r="I121" s="13">
        <v>2.86</v>
      </c>
      <c r="J121" s="13">
        <f>F120-I121</f>
        <v>1455.620294</v>
      </c>
      <c r="K121" s="12" t="s">
        <v>158</v>
      </c>
    </row>
    <row r="122" spans="1:11" ht="12.75">
      <c r="A122" s="9"/>
      <c r="B122" s="10">
        <v>37274</v>
      </c>
      <c r="C122" s="11" t="s">
        <v>306</v>
      </c>
      <c r="D122" s="15"/>
      <c r="E122" s="15"/>
      <c r="F122" s="13">
        <v>1458.485294</v>
      </c>
      <c r="G122" s="13">
        <v>0.65</v>
      </c>
      <c r="H122" s="13"/>
      <c r="I122" s="13"/>
      <c r="J122" s="13">
        <f>F122-I121</f>
        <v>1455.6252940000002</v>
      </c>
      <c r="K122" s="12" t="s">
        <v>230</v>
      </c>
    </row>
    <row r="123" spans="1:11" ht="12.75">
      <c r="A123" s="9"/>
      <c r="B123" s="10">
        <v>37600</v>
      </c>
      <c r="C123" s="11" t="s">
        <v>243</v>
      </c>
      <c r="D123" s="15"/>
      <c r="E123" s="15"/>
      <c r="F123" s="13"/>
      <c r="G123" s="13"/>
      <c r="H123" s="13"/>
      <c r="I123" s="13">
        <v>2.863</v>
      </c>
      <c r="J123" s="13">
        <f>F122-I123</f>
        <v>1455.622294</v>
      </c>
      <c r="K123" s="12" t="s">
        <v>231</v>
      </c>
    </row>
    <row r="124" spans="1:11" ht="12.75">
      <c r="A124" s="9"/>
      <c r="B124" s="10">
        <v>38467</v>
      </c>
      <c r="C124" s="11" t="s">
        <v>243</v>
      </c>
      <c r="D124" s="15"/>
      <c r="E124" s="15"/>
      <c r="F124" s="13"/>
      <c r="G124" s="13"/>
      <c r="H124" s="13"/>
      <c r="I124" s="13">
        <v>2.356</v>
      </c>
      <c r="J124" s="13">
        <f>F122-I124</f>
        <v>1456.129294</v>
      </c>
      <c r="K124" s="12" t="s">
        <v>224</v>
      </c>
    </row>
    <row r="125" spans="1:11" ht="12.75">
      <c r="A125" s="9"/>
      <c r="B125" s="10">
        <v>38496</v>
      </c>
      <c r="C125" s="11" t="s">
        <v>311</v>
      </c>
      <c r="D125" s="15"/>
      <c r="E125" s="15"/>
      <c r="F125" s="13"/>
      <c r="G125" s="13"/>
      <c r="H125" s="13"/>
      <c r="I125" s="13">
        <v>1.956</v>
      </c>
      <c r="J125" s="13">
        <f>F122-I125</f>
        <v>1456.5292940000002</v>
      </c>
      <c r="K125" s="12" t="s">
        <v>224</v>
      </c>
    </row>
    <row r="126" spans="1:11" ht="12.75">
      <c r="A126" s="9"/>
      <c r="B126" s="10">
        <v>38561</v>
      </c>
      <c r="C126" s="11" t="s">
        <v>312</v>
      </c>
      <c r="D126" s="15"/>
      <c r="E126" s="15"/>
      <c r="F126" s="13"/>
      <c r="G126" s="13"/>
      <c r="H126" s="13"/>
      <c r="I126" s="13">
        <v>2.863</v>
      </c>
      <c r="J126" s="13">
        <f>F122-I126</f>
        <v>1455.622294</v>
      </c>
      <c r="K126" s="12" t="s">
        <v>232</v>
      </c>
    </row>
    <row r="127" spans="1:11" s="8" customFormat="1" ht="7.5" customHeight="1">
      <c r="A127" s="16"/>
      <c r="B127" s="17"/>
      <c r="C127" s="18"/>
      <c r="D127" s="19"/>
      <c r="E127" s="19"/>
      <c r="F127" s="20"/>
      <c r="G127" s="20"/>
      <c r="H127" s="20"/>
      <c r="I127" s="20"/>
      <c r="J127" s="20"/>
      <c r="K127" s="19"/>
    </row>
    <row r="128" spans="1:11" ht="12.75">
      <c r="A128" s="9" t="s">
        <v>46</v>
      </c>
      <c r="B128" s="10">
        <v>36017</v>
      </c>
      <c r="C128" s="11"/>
      <c r="D128" s="15">
        <v>34.59018</v>
      </c>
      <c r="E128" s="15">
        <v>-106.749725</v>
      </c>
      <c r="F128" s="13">
        <f>F134+(G128-G134)</f>
        <v>1459.1907919999999</v>
      </c>
      <c r="G128" s="13">
        <v>1.015</v>
      </c>
      <c r="H128" s="13">
        <f>F128-G128</f>
        <v>1458.1757919999998</v>
      </c>
      <c r="I128" s="13"/>
      <c r="J128" s="13"/>
      <c r="K128" s="12" t="s">
        <v>160</v>
      </c>
    </row>
    <row r="129" spans="1:11" ht="12.75">
      <c r="A129" s="9"/>
      <c r="B129" s="10">
        <v>36277</v>
      </c>
      <c r="C129" s="11" t="s">
        <v>174</v>
      </c>
      <c r="D129" s="15"/>
      <c r="E129" s="15"/>
      <c r="F129" s="13"/>
      <c r="G129" s="13"/>
      <c r="H129" s="13"/>
      <c r="I129" s="13">
        <v>3.589</v>
      </c>
      <c r="J129" s="13">
        <f>F128-I129</f>
        <v>1455.601792</v>
      </c>
      <c r="K129" s="12" t="s">
        <v>158</v>
      </c>
    </row>
    <row r="130" spans="1:11" ht="12.75">
      <c r="A130" s="9"/>
      <c r="B130" s="10">
        <v>36383</v>
      </c>
      <c r="C130" s="11" t="s">
        <v>186</v>
      </c>
      <c r="D130" s="15"/>
      <c r="E130" s="15"/>
      <c r="F130" s="13"/>
      <c r="G130" s="13"/>
      <c r="H130" s="13"/>
      <c r="I130" s="13">
        <v>3.089</v>
      </c>
      <c r="J130" s="13">
        <f>F128-I130</f>
        <v>1456.101792</v>
      </c>
      <c r="K130" s="12" t="s">
        <v>234</v>
      </c>
    </row>
    <row r="131" spans="1:11" ht="12.75">
      <c r="A131" s="9"/>
      <c r="B131" s="10">
        <v>36405</v>
      </c>
      <c r="C131" s="11" t="s">
        <v>165</v>
      </c>
      <c r="D131" s="15"/>
      <c r="E131" s="15"/>
      <c r="F131" s="13">
        <f>F134-(G134-G131)</f>
        <v>1458.840792</v>
      </c>
      <c r="G131" s="13">
        <v>0.665</v>
      </c>
      <c r="H131" s="13"/>
      <c r="I131" s="13">
        <v>3.04</v>
      </c>
      <c r="J131" s="13">
        <f>F131-I131</f>
        <v>1455.800792</v>
      </c>
      <c r="K131" s="12" t="s">
        <v>233</v>
      </c>
    </row>
    <row r="132" spans="1:11" ht="12.75">
      <c r="A132" s="9"/>
      <c r="B132" s="10">
        <v>36537</v>
      </c>
      <c r="C132" s="11" t="s">
        <v>174</v>
      </c>
      <c r="D132" s="15"/>
      <c r="E132" s="15"/>
      <c r="F132" s="13"/>
      <c r="G132" s="13"/>
      <c r="H132" s="13"/>
      <c r="I132" s="13">
        <v>3.033</v>
      </c>
      <c r="J132" s="13">
        <f>F131-I132</f>
        <v>1455.807792</v>
      </c>
      <c r="K132" s="12" t="s">
        <v>235</v>
      </c>
    </row>
    <row r="133" spans="1:11" ht="12.75">
      <c r="A133" s="9"/>
      <c r="B133" s="10">
        <v>36966</v>
      </c>
      <c r="C133" s="11" t="s">
        <v>306</v>
      </c>
      <c r="D133" s="15"/>
      <c r="E133" s="15"/>
      <c r="F133" s="13"/>
      <c r="G133" s="13"/>
      <c r="H133" s="13"/>
      <c r="I133" s="13">
        <v>2.605</v>
      </c>
      <c r="J133" s="13">
        <f>F131-I133</f>
        <v>1456.235792</v>
      </c>
      <c r="K133" s="12" t="s">
        <v>237</v>
      </c>
    </row>
    <row r="134" spans="1:11" ht="12.75">
      <c r="A134" s="9"/>
      <c r="B134" s="10">
        <v>37331</v>
      </c>
      <c r="C134" s="11" t="s">
        <v>306</v>
      </c>
      <c r="D134" s="15"/>
      <c r="E134" s="15"/>
      <c r="F134" s="13">
        <v>1458.850792</v>
      </c>
      <c r="G134" s="13">
        <v>0.675</v>
      </c>
      <c r="H134" s="13"/>
      <c r="I134" s="13">
        <v>2.606</v>
      </c>
      <c r="J134" s="13">
        <f>F134-I134</f>
        <v>1456.244792</v>
      </c>
      <c r="K134" s="12" t="s">
        <v>238</v>
      </c>
    </row>
    <row r="135" spans="1:11" ht="12.75">
      <c r="A135" s="9"/>
      <c r="B135" s="10">
        <v>37701</v>
      </c>
      <c r="C135" s="11" t="s">
        <v>306</v>
      </c>
      <c r="D135" s="15"/>
      <c r="E135" s="15"/>
      <c r="F135" s="13"/>
      <c r="G135" s="13"/>
      <c r="H135" s="13"/>
      <c r="I135" s="13">
        <v>3.4</v>
      </c>
      <c r="J135" s="13">
        <f>F134-I135</f>
        <v>1455.4507919999999</v>
      </c>
      <c r="K135" s="12" t="s">
        <v>236</v>
      </c>
    </row>
    <row r="136" spans="1:11" ht="12.75">
      <c r="A136" s="9"/>
      <c r="B136" s="10">
        <v>39204</v>
      </c>
      <c r="C136" s="11" t="s">
        <v>306</v>
      </c>
      <c r="D136" s="15"/>
      <c r="E136" s="15"/>
      <c r="F136" s="13">
        <f>F134+(G136-G134)</f>
        <v>1458.317792</v>
      </c>
      <c r="G136" s="13">
        <v>0.142</v>
      </c>
      <c r="H136" s="13"/>
      <c r="I136" s="13">
        <v>2.76</v>
      </c>
      <c r="J136" s="13">
        <f>F136-I136</f>
        <v>1455.557792</v>
      </c>
      <c r="K136" s="12" t="s">
        <v>239</v>
      </c>
    </row>
    <row r="137" spans="1:11" s="8" customFormat="1" ht="7.5" customHeight="1">
      <c r="A137" s="16"/>
      <c r="B137" s="17"/>
      <c r="C137" s="18"/>
      <c r="D137" s="19"/>
      <c r="E137" s="19"/>
      <c r="F137" s="20"/>
      <c r="G137" s="20"/>
      <c r="H137" s="20"/>
      <c r="I137" s="20"/>
      <c r="J137" s="20"/>
      <c r="K137" s="19"/>
    </row>
    <row r="138" spans="1:11" ht="12.75">
      <c r="A138" s="9" t="s">
        <v>47</v>
      </c>
      <c r="B138" s="10">
        <v>36017</v>
      </c>
      <c r="C138" s="11"/>
      <c r="D138" s="15">
        <v>34.589756</v>
      </c>
      <c r="E138" s="15">
        <v>-106.749301</v>
      </c>
      <c r="F138" s="13">
        <f>F141+(G138-G141)</f>
        <v>1459.140236</v>
      </c>
      <c r="G138" s="13">
        <v>0.885</v>
      </c>
      <c r="H138" s="13">
        <f>F138-G138</f>
        <v>1458.255236</v>
      </c>
      <c r="I138" s="13"/>
      <c r="J138" s="13"/>
      <c r="K138" s="12" t="s">
        <v>160</v>
      </c>
    </row>
    <row r="139" spans="1:11" ht="12.75">
      <c r="A139" s="9"/>
      <c r="B139" s="10">
        <v>36600</v>
      </c>
      <c r="C139" s="11" t="s">
        <v>243</v>
      </c>
      <c r="D139" s="15"/>
      <c r="E139" s="15"/>
      <c r="F139" s="13">
        <f>F141-(G141-G139)</f>
        <v>1458.5302359999998</v>
      </c>
      <c r="G139" s="13">
        <v>0.275</v>
      </c>
      <c r="H139" s="13"/>
      <c r="I139" s="13">
        <v>2.505</v>
      </c>
      <c r="J139" s="13">
        <f>F139-I139</f>
        <v>1456.0252359999997</v>
      </c>
      <c r="K139" s="12" t="s">
        <v>240</v>
      </c>
    </row>
    <row r="140" spans="1:11" ht="12.75">
      <c r="A140" s="9"/>
      <c r="B140" s="10">
        <v>36963</v>
      </c>
      <c r="C140" s="11" t="s">
        <v>176</v>
      </c>
      <c r="D140" s="15"/>
      <c r="E140" s="15"/>
      <c r="F140" s="13"/>
      <c r="G140" s="13"/>
      <c r="H140" s="13"/>
      <c r="I140" s="13">
        <v>2.456</v>
      </c>
      <c r="J140" s="13">
        <f>F139-I140</f>
        <v>1456.074236</v>
      </c>
      <c r="K140" s="12" t="s">
        <v>242</v>
      </c>
    </row>
    <row r="141" spans="1:11" ht="12.75">
      <c r="A141" s="9"/>
      <c r="B141" s="10">
        <v>37331</v>
      </c>
      <c r="C141" s="11" t="s">
        <v>306</v>
      </c>
      <c r="D141" s="15"/>
      <c r="E141" s="15"/>
      <c r="F141" s="13">
        <v>1458.555236</v>
      </c>
      <c r="G141" s="13">
        <v>0.3</v>
      </c>
      <c r="H141" s="13"/>
      <c r="I141" s="13">
        <v>2.453</v>
      </c>
      <c r="J141" s="13">
        <f>F141-I141</f>
        <v>1456.102236</v>
      </c>
      <c r="K141" s="12" t="s">
        <v>195</v>
      </c>
    </row>
    <row r="142" spans="1:11" ht="12.75">
      <c r="A142" s="9"/>
      <c r="B142" s="10">
        <v>37445</v>
      </c>
      <c r="C142" s="11" t="s">
        <v>183</v>
      </c>
      <c r="D142" s="15"/>
      <c r="E142" s="15"/>
      <c r="F142" s="13"/>
      <c r="G142" s="13"/>
      <c r="H142" s="13"/>
      <c r="I142" s="13">
        <v>3.203</v>
      </c>
      <c r="J142" s="13">
        <f>F141-I142</f>
        <v>1455.352236</v>
      </c>
      <c r="K142" s="12" t="s">
        <v>241</v>
      </c>
    </row>
    <row r="143" spans="1:11" ht="12.75">
      <c r="A143" s="9"/>
      <c r="B143" s="10">
        <v>38467</v>
      </c>
      <c r="C143" s="11" t="s">
        <v>243</v>
      </c>
      <c r="D143" s="15"/>
      <c r="E143" s="15"/>
      <c r="F143" s="13"/>
      <c r="G143" s="13"/>
      <c r="H143" s="13"/>
      <c r="I143" s="13">
        <v>2.753</v>
      </c>
      <c r="J143" s="13">
        <f>F141-I143</f>
        <v>1455.802236</v>
      </c>
      <c r="K143" s="12" t="s">
        <v>224</v>
      </c>
    </row>
    <row r="144" spans="1:11" ht="12.75">
      <c r="A144" s="9"/>
      <c r="B144" s="10">
        <v>38496</v>
      </c>
      <c r="C144" s="11" t="s">
        <v>186</v>
      </c>
      <c r="D144" s="15"/>
      <c r="E144" s="15"/>
      <c r="F144" s="13"/>
      <c r="G144" s="13"/>
      <c r="H144" s="13"/>
      <c r="I144" s="13">
        <v>2.603</v>
      </c>
      <c r="J144" s="13">
        <f>F141-I144</f>
        <v>1455.9522359999999</v>
      </c>
      <c r="K144" s="12" t="s">
        <v>224</v>
      </c>
    </row>
    <row r="145" spans="1:11" ht="12.75">
      <c r="A145" s="9"/>
      <c r="B145" s="10">
        <v>38561</v>
      </c>
      <c r="C145" s="11" t="s">
        <v>165</v>
      </c>
      <c r="D145" s="15"/>
      <c r="E145" s="15"/>
      <c r="F145" s="13"/>
      <c r="G145" s="13"/>
      <c r="H145" s="13"/>
      <c r="I145" s="13">
        <v>3.203</v>
      </c>
      <c r="J145" s="13">
        <f>F141-I145</f>
        <v>1455.352236</v>
      </c>
      <c r="K145" s="12" t="s">
        <v>232</v>
      </c>
    </row>
    <row r="146" spans="1:11" s="8" customFormat="1" ht="7.5" customHeight="1">
      <c r="A146" s="16"/>
      <c r="B146" s="17"/>
      <c r="C146" s="18"/>
      <c r="D146" s="19"/>
      <c r="E146" s="19"/>
      <c r="F146" s="20"/>
      <c r="G146" s="20"/>
      <c r="H146" s="20"/>
      <c r="I146" s="20"/>
      <c r="J146" s="20"/>
      <c r="K146" s="19"/>
    </row>
    <row r="147" spans="1:11" ht="12.75">
      <c r="A147" s="9" t="s">
        <v>44</v>
      </c>
      <c r="B147" s="10">
        <v>36017</v>
      </c>
      <c r="C147" s="11"/>
      <c r="D147" s="15">
        <v>34.590455</v>
      </c>
      <c r="E147" s="15">
        <v>-106.749147</v>
      </c>
      <c r="F147" s="13">
        <f>F148+(G147-G148)</f>
        <v>1458.49582</v>
      </c>
      <c r="G147" s="13">
        <v>0.48</v>
      </c>
      <c r="H147" s="13">
        <f>F147-G147</f>
        <v>1458.01582</v>
      </c>
      <c r="I147" s="13"/>
      <c r="J147" s="13"/>
      <c r="K147" s="12" t="s">
        <v>160</v>
      </c>
    </row>
    <row r="148" spans="1:11" ht="12.75">
      <c r="A148" s="9"/>
      <c r="B148" s="10" t="s">
        <v>61</v>
      </c>
      <c r="C148" s="11"/>
      <c r="D148" s="15"/>
      <c r="E148" s="15"/>
      <c r="F148" s="13">
        <v>1458.49082</v>
      </c>
      <c r="G148" s="13">
        <v>0.475</v>
      </c>
      <c r="H148" s="13"/>
      <c r="I148" s="13"/>
      <c r="J148" s="13"/>
      <c r="K148" s="12" t="s">
        <v>180</v>
      </c>
    </row>
    <row r="149" spans="1:11" ht="12.75">
      <c r="A149" s="9"/>
      <c r="B149" s="10">
        <v>37768</v>
      </c>
      <c r="C149" s="11" t="s">
        <v>164</v>
      </c>
      <c r="D149" s="15"/>
      <c r="E149" s="15"/>
      <c r="F149" s="13">
        <f>F148+(G149-G148)</f>
        <v>1458.42082</v>
      </c>
      <c r="G149" s="13">
        <v>0.405</v>
      </c>
      <c r="H149" s="13"/>
      <c r="I149" s="13">
        <v>3.055</v>
      </c>
      <c r="J149" s="13">
        <f>F149-I149</f>
        <v>1455.36582</v>
      </c>
      <c r="K149" s="12" t="s">
        <v>244</v>
      </c>
    </row>
    <row r="150" spans="1:11" ht="12.75">
      <c r="A150" s="9"/>
      <c r="B150" s="10">
        <v>38467</v>
      </c>
      <c r="C150" s="11"/>
      <c r="D150" s="15"/>
      <c r="E150" s="15"/>
      <c r="F150" s="13">
        <f>F149+(G150-G149)</f>
        <v>1458.22582</v>
      </c>
      <c r="G150" s="13">
        <v>0.21</v>
      </c>
      <c r="H150" s="13"/>
      <c r="I150" s="13"/>
      <c r="J150" s="13"/>
      <c r="K150" s="12" t="s">
        <v>245</v>
      </c>
    </row>
    <row r="151" spans="1:11" s="8" customFormat="1" ht="7.5" customHeight="1">
      <c r="A151" s="16"/>
      <c r="B151" s="17"/>
      <c r="C151" s="18"/>
      <c r="D151" s="19"/>
      <c r="E151" s="19"/>
      <c r="F151" s="20"/>
      <c r="G151" s="20"/>
      <c r="H151" s="20"/>
      <c r="I151" s="20"/>
      <c r="J151" s="20"/>
      <c r="K151" s="19"/>
    </row>
    <row r="152" spans="1:11" ht="12.75">
      <c r="A152" s="9" t="s">
        <v>45</v>
      </c>
      <c r="B152" s="10">
        <v>36017</v>
      </c>
      <c r="C152" s="11"/>
      <c r="D152" s="15">
        <v>34.590083</v>
      </c>
      <c r="E152" s="15">
        <v>-106.748755</v>
      </c>
      <c r="F152" s="13">
        <f>F154+(G152-G154)</f>
        <v>1458.443208</v>
      </c>
      <c r="G152" s="13">
        <v>0.415</v>
      </c>
      <c r="H152" s="13">
        <f>F152-G152</f>
        <v>1458.028208</v>
      </c>
      <c r="I152" s="13"/>
      <c r="J152" s="13"/>
      <c r="K152" s="12" t="s">
        <v>160</v>
      </c>
    </row>
    <row r="153" spans="1:11" ht="12.75">
      <c r="A153" s="9"/>
      <c r="B153" s="10" t="s">
        <v>61</v>
      </c>
      <c r="C153" s="11"/>
      <c r="D153" s="15"/>
      <c r="E153" s="15"/>
      <c r="F153" s="13">
        <f>F154+(G153-G154)</f>
        <v>1458.453208</v>
      </c>
      <c r="G153" s="13">
        <v>0.425</v>
      </c>
      <c r="H153" s="13"/>
      <c r="I153" s="13"/>
      <c r="J153" s="13"/>
      <c r="K153" s="12" t="s">
        <v>180</v>
      </c>
    </row>
    <row r="154" spans="1:11" ht="12.75">
      <c r="A154" s="9"/>
      <c r="B154" s="10">
        <v>37881</v>
      </c>
      <c r="C154" s="11" t="s">
        <v>165</v>
      </c>
      <c r="D154" s="15"/>
      <c r="E154" s="15"/>
      <c r="F154" s="13">
        <v>1458.343208</v>
      </c>
      <c r="G154" s="13">
        <v>0.315</v>
      </c>
      <c r="H154" s="13"/>
      <c r="I154" s="13">
        <v>3.18</v>
      </c>
      <c r="J154" s="13">
        <f>F154-I154</f>
        <v>1455.163208</v>
      </c>
      <c r="K154" s="12" t="s">
        <v>244</v>
      </c>
    </row>
    <row r="155" spans="1:11" ht="12.75">
      <c r="A155" s="9"/>
      <c r="B155" s="10">
        <v>38467</v>
      </c>
      <c r="C155" s="11"/>
      <c r="D155" s="15"/>
      <c r="E155" s="15"/>
      <c r="F155" s="13">
        <f>F154+(G155-G154)</f>
        <v>1458.167208</v>
      </c>
      <c r="G155" s="13">
        <v>0.139</v>
      </c>
      <c r="H155" s="13"/>
      <c r="I155" s="13"/>
      <c r="J155" s="13"/>
      <c r="K155" s="12" t="s">
        <v>245</v>
      </c>
    </row>
    <row r="156" spans="1:11" ht="12.75">
      <c r="A156" s="9"/>
      <c r="B156" s="10" t="s">
        <v>1</v>
      </c>
      <c r="C156" s="11" t="s">
        <v>156</v>
      </c>
      <c r="D156" s="12" t="s">
        <v>2</v>
      </c>
      <c r="E156" s="12" t="s">
        <v>3</v>
      </c>
      <c r="F156" s="13" t="s">
        <v>4</v>
      </c>
      <c r="G156" s="13" t="s">
        <v>5</v>
      </c>
      <c r="H156" s="13" t="s">
        <v>7</v>
      </c>
      <c r="I156" s="13" t="s">
        <v>151</v>
      </c>
      <c r="J156" s="13" t="s">
        <v>154</v>
      </c>
      <c r="K156" s="12" t="s">
        <v>9</v>
      </c>
    </row>
    <row r="157" spans="1:11" ht="12.75">
      <c r="A157" s="14" t="s">
        <v>150</v>
      </c>
      <c r="B157" s="10"/>
      <c r="C157" s="11"/>
      <c r="D157" s="12"/>
      <c r="E157" s="12"/>
      <c r="F157" s="13" t="s">
        <v>0</v>
      </c>
      <c r="G157" s="13" t="s">
        <v>6</v>
      </c>
      <c r="H157" s="13" t="s">
        <v>8</v>
      </c>
      <c r="I157" s="13" t="s">
        <v>153</v>
      </c>
      <c r="J157" s="13" t="s">
        <v>155</v>
      </c>
      <c r="K157" s="12"/>
    </row>
    <row r="158" spans="1:11" ht="12.75">
      <c r="A158" s="9" t="s">
        <v>33</v>
      </c>
      <c r="B158" s="10"/>
      <c r="C158" s="11"/>
      <c r="D158" s="15">
        <v>35.12675</v>
      </c>
      <c r="E158" s="15">
        <v>-106.688432</v>
      </c>
      <c r="F158" s="13">
        <f>F162+(G158-G162)</f>
        <v>1516.2148679999998</v>
      </c>
      <c r="G158" s="13">
        <v>0.94</v>
      </c>
      <c r="H158" s="13">
        <f>F158-G158</f>
        <v>1515.2748679999997</v>
      </c>
      <c r="I158" s="13"/>
      <c r="J158" s="13"/>
      <c r="K158" s="12" t="s">
        <v>256</v>
      </c>
    </row>
    <row r="159" spans="1:11" ht="12.75">
      <c r="A159" s="9"/>
      <c r="B159" s="10">
        <v>36360</v>
      </c>
      <c r="C159" s="11" t="s">
        <v>210</v>
      </c>
      <c r="D159" s="15"/>
      <c r="E159" s="15"/>
      <c r="F159" s="13"/>
      <c r="G159" s="13"/>
      <c r="H159" s="13"/>
      <c r="I159" s="13">
        <v>3.185</v>
      </c>
      <c r="J159" s="13">
        <f>F158-I159</f>
        <v>1513.0298679999999</v>
      </c>
      <c r="K159" s="12" t="s">
        <v>246</v>
      </c>
    </row>
    <row r="160" spans="1:11" ht="12.75">
      <c r="A160" s="9"/>
      <c r="B160" s="10">
        <v>36617</v>
      </c>
      <c r="C160" s="11" t="s">
        <v>306</v>
      </c>
      <c r="D160" s="15"/>
      <c r="E160" s="15"/>
      <c r="F160" s="13"/>
      <c r="G160" s="13"/>
      <c r="H160" s="13"/>
      <c r="I160" s="13"/>
      <c r="J160" s="13"/>
      <c r="K160" s="12" t="s">
        <v>171</v>
      </c>
    </row>
    <row r="161" spans="1:11" ht="12.75">
      <c r="A161" s="9"/>
      <c r="B161" s="10">
        <v>36971</v>
      </c>
      <c r="C161" s="11" t="s">
        <v>176</v>
      </c>
      <c r="D161" s="15"/>
      <c r="E161" s="15"/>
      <c r="F161" s="13"/>
      <c r="G161" s="13"/>
      <c r="H161" s="13"/>
      <c r="I161" s="13">
        <v>3.11</v>
      </c>
      <c r="J161" s="13">
        <f>F158-I161</f>
        <v>1513.104868</v>
      </c>
      <c r="K161" s="12" t="s">
        <v>247</v>
      </c>
    </row>
    <row r="162" spans="1:11" ht="12.75">
      <c r="A162" s="9"/>
      <c r="B162" s="10">
        <v>37327</v>
      </c>
      <c r="C162" s="11" t="s">
        <v>165</v>
      </c>
      <c r="D162" s="15"/>
      <c r="E162" s="15"/>
      <c r="F162" s="13">
        <v>1516.239868</v>
      </c>
      <c r="G162" s="13">
        <v>0.965</v>
      </c>
      <c r="H162" s="13"/>
      <c r="I162" s="13">
        <v>3.109</v>
      </c>
      <c r="J162" s="13">
        <f>F162-I162</f>
        <v>1513.130868</v>
      </c>
      <c r="K162" s="12" t="s">
        <v>248</v>
      </c>
    </row>
    <row r="163" spans="1:11" ht="12.75">
      <c r="A163" s="9"/>
      <c r="B163" s="10">
        <v>37608</v>
      </c>
      <c r="C163" s="11" t="s">
        <v>174</v>
      </c>
      <c r="D163" s="15"/>
      <c r="E163" s="15"/>
      <c r="F163" s="13"/>
      <c r="G163" s="13"/>
      <c r="H163" s="13"/>
      <c r="I163" s="13">
        <v>3.91</v>
      </c>
      <c r="J163" s="13">
        <f>F162-I163</f>
        <v>1512.3298679999998</v>
      </c>
      <c r="K163" s="12" t="s">
        <v>252</v>
      </c>
    </row>
    <row r="164" spans="1:11" s="8" customFormat="1" ht="7.5" customHeight="1">
      <c r="A164" s="16"/>
      <c r="B164" s="17"/>
      <c r="C164" s="18"/>
      <c r="D164" s="19"/>
      <c r="E164" s="19"/>
      <c r="F164" s="20"/>
      <c r="G164" s="20"/>
      <c r="H164" s="20"/>
      <c r="I164" s="20"/>
      <c r="J164" s="20"/>
      <c r="K164" s="19"/>
    </row>
    <row r="165" spans="1:11" ht="12.75">
      <c r="A165" s="9" t="s">
        <v>35</v>
      </c>
      <c r="B165" s="10"/>
      <c r="C165" s="11"/>
      <c r="D165" s="15">
        <v>35.126576</v>
      </c>
      <c r="E165" s="15">
        <v>-106.688039</v>
      </c>
      <c r="F165" s="13">
        <f>F169+(G165-G169)</f>
        <v>1516.2669930000002</v>
      </c>
      <c r="G165" s="13">
        <v>1.004</v>
      </c>
      <c r="H165" s="13">
        <f>F165-G165</f>
        <v>1515.2629930000003</v>
      </c>
      <c r="I165" s="13"/>
      <c r="J165" s="13"/>
      <c r="K165" s="12" t="s">
        <v>256</v>
      </c>
    </row>
    <row r="166" spans="1:11" ht="12.75">
      <c r="A166" s="9"/>
      <c r="B166" s="10">
        <v>36428</v>
      </c>
      <c r="C166" s="11" t="s">
        <v>157</v>
      </c>
      <c r="D166" s="15"/>
      <c r="E166" s="15"/>
      <c r="F166" s="13"/>
      <c r="G166" s="13"/>
      <c r="H166" s="13"/>
      <c r="I166" s="13">
        <v>3.7</v>
      </c>
      <c r="J166" s="13">
        <f>F165-I166</f>
        <v>1512.5669930000001</v>
      </c>
      <c r="K166" s="12" t="s">
        <v>314</v>
      </c>
    </row>
    <row r="167" spans="1:11" ht="12.75">
      <c r="A167" s="9"/>
      <c r="B167" s="10">
        <v>36617</v>
      </c>
      <c r="C167" s="11" t="s">
        <v>306</v>
      </c>
      <c r="D167" s="15"/>
      <c r="E167" s="15"/>
      <c r="F167" s="13">
        <f>F165+(G167-G165)</f>
        <v>1516.2679930000002</v>
      </c>
      <c r="G167" s="13">
        <v>1.005</v>
      </c>
      <c r="H167" s="13"/>
      <c r="I167" s="13">
        <v>3.7</v>
      </c>
      <c r="J167" s="13">
        <f>F167-I167</f>
        <v>1512.5679930000001</v>
      </c>
      <c r="K167" s="12" t="s">
        <v>250</v>
      </c>
    </row>
    <row r="168" spans="1:11" ht="12.75">
      <c r="A168" s="9"/>
      <c r="B168" s="10">
        <v>36971</v>
      </c>
      <c r="C168" s="11" t="s">
        <v>176</v>
      </c>
      <c r="D168" s="12"/>
      <c r="E168" s="12"/>
      <c r="F168" s="13"/>
      <c r="G168" s="13"/>
      <c r="H168" s="13"/>
      <c r="I168" s="13">
        <v>3.355</v>
      </c>
      <c r="J168" s="13">
        <f>F167-I168</f>
        <v>1512.9129930000001</v>
      </c>
      <c r="K168" s="12" t="s">
        <v>247</v>
      </c>
    </row>
    <row r="169" spans="1:11" ht="12.75">
      <c r="A169" s="9"/>
      <c r="B169" s="10">
        <v>37342</v>
      </c>
      <c r="C169" s="11" t="s">
        <v>296</v>
      </c>
      <c r="D169" s="15"/>
      <c r="E169" s="15"/>
      <c r="F169" s="13">
        <v>1516.337993</v>
      </c>
      <c r="G169" s="13">
        <v>1.075</v>
      </c>
      <c r="H169" s="13"/>
      <c r="I169" s="13">
        <v>3.51</v>
      </c>
      <c r="J169" s="13">
        <f>F169-I169</f>
        <v>1512.827993</v>
      </c>
      <c r="K169" s="12" t="s">
        <v>251</v>
      </c>
    </row>
    <row r="170" spans="1:11" s="8" customFormat="1" ht="7.5" customHeight="1">
      <c r="A170" s="16"/>
      <c r="B170" s="17"/>
      <c r="C170" s="18"/>
      <c r="D170" s="19"/>
      <c r="E170" s="19"/>
      <c r="F170" s="20"/>
      <c r="G170" s="20"/>
      <c r="H170" s="20"/>
      <c r="I170" s="20"/>
      <c r="J170" s="20"/>
      <c r="K170" s="19"/>
    </row>
    <row r="171" spans="1:11" ht="12.75">
      <c r="A171" s="9" t="s">
        <v>34</v>
      </c>
      <c r="B171" s="10"/>
      <c r="C171" s="11"/>
      <c r="D171" s="15">
        <v>35.127061</v>
      </c>
      <c r="E171" s="15">
        <v>-106.68824</v>
      </c>
      <c r="F171" s="13">
        <f>F172+(G171-G172)</f>
        <v>1516.3441409999998</v>
      </c>
      <c r="G171" s="13">
        <v>1.005</v>
      </c>
      <c r="H171" s="13">
        <f>F171-G171</f>
        <v>1515.3391409999997</v>
      </c>
      <c r="I171" s="13"/>
      <c r="J171" s="13"/>
      <c r="K171" s="12" t="s">
        <v>255</v>
      </c>
    </row>
    <row r="172" spans="1:11" ht="12.75">
      <c r="A172" s="9"/>
      <c r="B172" s="10" t="s">
        <v>63</v>
      </c>
      <c r="C172" s="11"/>
      <c r="D172" s="12"/>
      <c r="E172" s="12"/>
      <c r="F172" s="13">
        <v>1516.369141</v>
      </c>
      <c r="G172" s="13">
        <v>1.03</v>
      </c>
      <c r="H172" s="13"/>
      <c r="I172" s="13"/>
      <c r="J172" s="13"/>
      <c r="K172" s="12" t="s">
        <v>180</v>
      </c>
    </row>
    <row r="173" spans="1:11" s="8" customFormat="1" ht="7.5" customHeight="1">
      <c r="A173" s="16"/>
      <c r="B173" s="17"/>
      <c r="C173" s="18"/>
      <c r="D173" s="19"/>
      <c r="E173" s="19"/>
      <c r="F173" s="20"/>
      <c r="G173" s="20"/>
      <c r="H173" s="20"/>
      <c r="I173" s="20"/>
      <c r="J173" s="20"/>
      <c r="K173" s="19"/>
    </row>
    <row r="174" spans="1:11" ht="12.75">
      <c r="A174" s="9" t="s">
        <v>36</v>
      </c>
      <c r="B174" s="10"/>
      <c r="C174" s="11"/>
      <c r="D174" s="15">
        <v>35.126894</v>
      </c>
      <c r="E174" s="15">
        <v>-106.688828</v>
      </c>
      <c r="F174" s="13">
        <f>F175+(G174-G175)</f>
        <v>1516.314457</v>
      </c>
      <c r="G174" s="13">
        <v>0.985</v>
      </c>
      <c r="H174" s="13">
        <f>F174-G174</f>
        <v>1515.329457</v>
      </c>
      <c r="I174" s="13"/>
      <c r="J174" s="13"/>
      <c r="K174" s="12" t="s">
        <v>255</v>
      </c>
    </row>
    <row r="175" spans="1:11" ht="12.75">
      <c r="A175" s="9"/>
      <c r="B175" s="10" t="s">
        <v>63</v>
      </c>
      <c r="C175" s="11"/>
      <c r="D175" s="12"/>
      <c r="E175" s="12"/>
      <c r="F175" s="13">
        <v>1516.324457</v>
      </c>
      <c r="G175" s="13">
        <v>0.995</v>
      </c>
      <c r="H175" s="13"/>
      <c r="I175" s="13"/>
      <c r="J175" s="13"/>
      <c r="K175" s="12" t="s">
        <v>180</v>
      </c>
    </row>
    <row r="176" spans="1:11" s="8" customFormat="1" ht="7.5" customHeight="1">
      <c r="A176" s="16"/>
      <c r="B176" s="17"/>
      <c r="C176" s="18"/>
      <c r="D176" s="19"/>
      <c r="E176" s="19"/>
      <c r="F176" s="20"/>
      <c r="G176" s="20"/>
      <c r="H176" s="20"/>
      <c r="I176" s="20"/>
      <c r="J176" s="20"/>
      <c r="K176" s="19"/>
    </row>
    <row r="177" spans="1:11" ht="12.75">
      <c r="A177" s="9" t="s">
        <v>37</v>
      </c>
      <c r="B177" s="10"/>
      <c r="C177" s="11"/>
      <c r="D177" s="15">
        <v>35.126421</v>
      </c>
      <c r="E177" s="15">
        <v>-106.68866</v>
      </c>
      <c r="F177" s="13">
        <f>F178+(G177-G178)</f>
        <v>1516.351328</v>
      </c>
      <c r="G177" s="13">
        <v>1.08</v>
      </c>
      <c r="H177" s="13">
        <f>F177-G177</f>
        <v>1515.271328</v>
      </c>
      <c r="I177" s="13"/>
      <c r="J177" s="13"/>
      <c r="K177" s="12" t="s">
        <v>255</v>
      </c>
    </row>
    <row r="178" spans="1:11" ht="12.75">
      <c r="A178" s="9"/>
      <c r="B178" s="10" t="s">
        <v>63</v>
      </c>
      <c r="C178" s="11"/>
      <c r="D178" s="15"/>
      <c r="E178" s="15"/>
      <c r="F178" s="13">
        <v>1516.341328</v>
      </c>
      <c r="G178" s="13">
        <v>1.07</v>
      </c>
      <c r="H178" s="13"/>
      <c r="I178" s="13"/>
      <c r="J178" s="13"/>
      <c r="K178" s="12" t="s">
        <v>180</v>
      </c>
    </row>
    <row r="179" spans="1:11" s="8" customFormat="1" ht="7.5" customHeight="1">
      <c r="A179" s="16"/>
      <c r="B179" s="17"/>
      <c r="C179" s="18"/>
      <c r="D179" s="19"/>
      <c r="E179" s="19"/>
      <c r="F179" s="20"/>
      <c r="G179" s="20"/>
      <c r="H179" s="20"/>
      <c r="I179" s="20"/>
      <c r="J179" s="20"/>
      <c r="K179" s="19"/>
    </row>
    <row r="180" spans="1:11" ht="12.75">
      <c r="A180" s="9" t="s">
        <v>38</v>
      </c>
      <c r="B180" s="10"/>
      <c r="C180" s="11"/>
      <c r="D180" s="15"/>
      <c r="E180" s="15"/>
      <c r="F180" s="13"/>
      <c r="G180" s="13">
        <v>0.23</v>
      </c>
      <c r="H180" s="13"/>
      <c r="I180" s="13"/>
      <c r="J180" s="13"/>
      <c r="K180" s="12" t="s">
        <v>274</v>
      </c>
    </row>
    <row r="181" spans="1:11" ht="12.75">
      <c r="A181" s="9"/>
      <c r="B181" s="10">
        <v>36628</v>
      </c>
      <c r="C181" s="11"/>
      <c r="D181" s="15">
        <v>34.812368</v>
      </c>
      <c r="E181" s="15">
        <v>-106.714457</v>
      </c>
      <c r="F181" s="13">
        <v>1479.6161</v>
      </c>
      <c r="G181" s="13">
        <v>0.19</v>
      </c>
      <c r="H181" s="13">
        <f>F181-G181</f>
        <v>1479.4261</v>
      </c>
      <c r="I181" s="13"/>
      <c r="J181" s="13"/>
      <c r="K181" s="12" t="s">
        <v>261</v>
      </c>
    </row>
    <row r="182" spans="1:11" ht="12.75">
      <c r="A182" s="9"/>
      <c r="B182" s="10">
        <v>37331</v>
      </c>
      <c r="C182" s="11" t="s">
        <v>306</v>
      </c>
      <c r="D182" s="12"/>
      <c r="E182" s="12"/>
      <c r="F182" s="13"/>
      <c r="G182" s="13"/>
      <c r="H182" s="13"/>
      <c r="I182" s="13">
        <v>2.355</v>
      </c>
      <c r="J182" s="13">
        <f>F181-I182</f>
        <v>1477.2611</v>
      </c>
      <c r="K182" s="12" t="s">
        <v>158</v>
      </c>
    </row>
    <row r="183" spans="1:11" ht="12.75">
      <c r="A183" s="9"/>
      <c r="B183" s="10">
        <v>38251</v>
      </c>
      <c r="C183" s="11" t="s">
        <v>243</v>
      </c>
      <c r="D183" s="15"/>
      <c r="E183" s="15"/>
      <c r="F183" s="13"/>
      <c r="G183" s="13"/>
      <c r="H183" s="13"/>
      <c r="I183" s="13">
        <v>2.555</v>
      </c>
      <c r="J183" s="13">
        <f>F181-I183</f>
        <v>1477.0611</v>
      </c>
      <c r="K183" s="12" t="s">
        <v>257</v>
      </c>
    </row>
    <row r="184" spans="1:11" ht="12.75">
      <c r="A184" s="9"/>
      <c r="B184" s="10">
        <v>38476</v>
      </c>
      <c r="C184" s="11" t="s">
        <v>306</v>
      </c>
      <c r="D184" s="15"/>
      <c r="E184" s="15"/>
      <c r="F184" s="13"/>
      <c r="G184" s="13"/>
      <c r="H184" s="13"/>
      <c r="I184" s="13">
        <v>1.45</v>
      </c>
      <c r="J184" s="13">
        <f>F181-I184</f>
        <v>1478.1661</v>
      </c>
      <c r="K184" s="12" t="s">
        <v>258</v>
      </c>
    </row>
    <row r="185" spans="1:11" ht="12.75">
      <c r="A185" s="9"/>
      <c r="B185" s="10">
        <v>38496</v>
      </c>
      <c r="C185" s="11" t="s">
        <v>157</v>
      </c>
      <c r="D185" s="15"/>
      <c r="E185" s="15"/>
      <c r="F185" s="13"/>
      <c r="G185" s="13"/>
      <c r="H185" s="13"/>
      <c r="I185" s="13">
        <v>1.855</v>
      </c>
      <c r="J185" s="13">
        <f>F181-I185</f>
        <v>1477.7611</v>
      </c>
      <c r="K185" s="12" t="s">
        <v>259</v>
      </c>
    </row>
    <row r="186" spans="1:11" ht="12.75">
      <c r="A186" s="9"/>
      <c r="B186" s="10">
        <v>38562</v>
      </c>
      <c r="C186" s="11" t="s">
        <v>306</v>
      </c>
      <c r="D186" s="15"/>
      <c r="E186" s="15"/>
      <c r="F186" s="13"/>
      <c r="G186" s="13"/>
      <c r="H186" s="13"/>
      <c r="I186" s="13">
        <v>2.555</v>
      </c>
      <c r="J186" s="13">
        <f>F181-I186</f>
        <v>1477.0611</v>
      </c>
      <c r="K186" s="12" t="s">
        <v>260</v>
      </c>
    </row>
    <row r="187" spans="1:11" s="8" customFormat="1" ht="7.5" customHeight="1">
      <c r="A187" s="16"/>
      <c r="B187" s="17"/>
      <c r="C187" s="18"/>
      <c r="D187" s="19"/>
      <c r="E187" s="19"/>
      <c r="F187" s="20"/>
      <c r="G187" s="20"/>
      <c r="H187" s="20"/>
      <c r="I187" s="20"/>
      <c r="J187" s="20"/>
      <c r="K187" s="19"/>
    </row>
    <row r="188" spans="1:11" ht="12.75">
      <c r="A188" s="9" t="s">
        <v>42</v>
      </c>
      <c r="B188" s="10"/>
      <c r="C188" s="11"/>
      <c r="D188" s="15">
        <v>34.812003</v>
      </c>
      <c r="E188" s="15">
        <v>-106.714714</v>
      </c>
      <c r="F188" s="13">
        <f>F195+(G188-G195)</f>
        <v>1479.386049</v>
      </c>
      <c r="G188" s="13">
        <v>0.28</v>
      </c>
      <c r="H188" s="13">
        <f>F188-G188</f>
        <v>1479.106049</v>
      </c>
      <c r="I188" s="13"/>
      <c r="J188" s="13"/>
      <c r="K188" s="12" t="s">
        <v>274</v>
      </c>
    </row>
    <row r="189" spans="1:11" ht="12.75">
      <c r="A189" s="9"/>
      <c r="B189" s="10">
        <v>36360</v>
      </c>
      <c r="C189" s="11" t="s">
        <v>174</v>
      </c>
      <c r="D189" s="12"/>
      <c r="E189" s="12"/>
      <c r="F189" s="13"/>
      <c r="G189" s="13"/>
      <c r="H189" s="13"/>
      <c r="I189" s="13">
        <v>2.133</v>
      </c>
      <c r="J189" s="13">
        <f>F188-I189</f>
        <v>1477.253049</v>
      </c>
      <c r="K189" s="12" t="s">
        <v>158</v>
      </c>
    </row>
    <row r="190" spans="1:11" ht="12.75">
      <c r="A190" s="9"/>
      <c r="B190" s="10">
        <v>36405</v>
      </c>
      <c r="C190" s="11" t="s">
        <v>177</v>
      </c>
      <c r="D190" s="12"/>
      <c r="E190" s="12"/>
      <c r="F190" s="13"/>
      <c r="G190" s="13"/>
      <c r="H190" s="13"/>
      <c r="I190" s="13">
        <v>2.135</v>
      </c>
      <c r="J190" s="13">
        <f>F188-I190</f>
        <v>1477.251049</v>
      </c>
      <c r="K190" s="12" t="s">
        <v>309</v>
      </c>
    </row>
    <row r="191" spans="1:11" ht="12.75">
      <c r="A191" s="9"/>
      <c r="B191" s="10">
        <v>36446</v>
      </c>
      <c r="C191" s="11" t="s">
        <v>164</v>
      </c>
      <c r="D191" s="15"/>
      <c r="E191" s="15"/>
      <c r="F191" s="13"/>
      <c r="G191" s="13"/>
      <c r="H191" s="13"/>
      <c r="I191" s="13">
        <v>2.653</v>
      </c>
      <c r="J191" s="13">
        <f>F188-I191</f>
        <v>1476.733049</v>
      </c>
      <c r="K191" s="12" t="s">
        <v>253</v>
      </c>
    </row>
    <row r="192" spans="1:11" ht="12.75">
      <c r="A192" s="9"/>
      <c r="B192" s="10">
        <v>36601</v>
      </c>
      <c r="C192" s="11" t="s">
        <v>306</v>
      </c>
      <c r="D192" s="15"/>
      <c r="E192" s="15"/>
      <c r="F192" s="13"/>
      <c r="G192" s="13"/>
      <c r="H192" s="13"/>
      <c r="I192" s="13"/>
      <c r="J192" s="13"/>
      <c r="K192" s="12" t="s">
        <v>171</v>
      </c>
    </row>
    <row r="193" spans="1:11" ht="12.75">
      <c r="A193" s="9"/>
      <c r="B193" s="10">
        <v>36962</v>
      </c>
      <c r="C193" s="11" t="s">
        <v>177</v>
      </c>
      <c r="D193" s="15"/>
      <c r="E193" s="15"/>
      <c r="F193" s="13"/>
      <c r="G193" s="13"/>
      <c r="H193" s="13"/>
      <c r="I193" s="13">
        <v>2.607</v>
      </c>
      <c r="J193" s="13">
        <f>F188-I193</f>
        <v>1476.779049</v>
      </c>
      <c r="K193" s="12" t="s">
        <v>249</v>
      </c>
    </row>
    <row r="194" spans="1:11" ht="12.75">
      <c r="A194" s="9"/>
      <c r="B194" s="10">
        <v>37035</v>
      </c>
      <c r="C194" s="11" t="s">
        <v>183</v>
      </c>
      <c r="D194" s="15"/>
      <c r="E194" s="15"/>
      <c r="F194" s="13"/>
      <c r="G194" s="13"/>
      <c r="H194" s="13"/>
      <c r="I194" s="13">
        <v>2.107</v>
      </c>
      <c r="J194" s="13">
        <f>F188-I194</f>
        <v>1477.279049</v>
      </c>
      <c r="K194" s="12" t="s">
        <v>254</v>
      </c>
    </row>
    <row r="195" spans="1:11" ht="12.75">
      <c r="A195" s="9"/>
      <c r="B195" s="10" t="s">
        <v>63</v>
      </c>
      <c r="C195" s="11"/>
      <c r="D195" s="15"/>
      <c r="E195" s="15"/>
      <c r="F195" s="13">
        <v>1479.251049</v>
      </c>
      <c r="G195" s="13">
        <v>0.145</v>
      </c>
      <c r="H195" s="13"/>
      <c r="I195" s="13"/>
      <c r="J195" s="13"/>
      <c r="K195" s="12" t="s">
        <v>180</v>
      </c>
    </row>
    <row r="196" spans="1:11" s="8" customFormat="1" ht="7.5" customHeight="1">
      <c r="A196" s="16"/>
      <c r="B196" s="17"/>
      <c r="C196" s="18"/>
      <c r="D196" s="19"/>
      <c r="E196" s="19"/>
      <c r="F196" s="20"/>
      <c r="G196" s="20"/>
      <c r="H196" s="20"/>
      <c r="I196" s="20"/>
      <c r="J196" s="20"/>
      <c r="K196" s="19"/>
    </row>
    <row r="197" spans="1:11" ht="12.75">
      <c r="A197" s="9" t="s">
        <v>39</v>
      </c>
      <c r="B197" s="10"/>
      <c r="C197" s="11"/>
      <c r="D197" s="12"/>
      <c r="E197" s="12"/>
      <c r="F197" s="13"/>
      <c r="G197" s="13">
        <v>1.225</v>
      </c>
      <c r="H197" s="13"/>
      <c r="I197" s="13"/>
      <c r="J197" s="13"/>
      <c r="K197" s="12" t="s">
        <v>256</v>
      </c>
    </row>
    <row r="198" spans="1:11" ht="12.75">
      <c r="A198" s="9"/>
      <c r="B198" s="10">
        <v>36286</v>
      </c>
      <c r="C198" s="11" t="s">
        <v>167</v>
      </c>
      <c r="D198" s="12"/>
      <c r="E198" s="12"/>
      <c r="F198" s="13"/>
      <c r="G198" s="13"/>
      <c r="H198" s="13"/>
      <c r="I198" s="13">
        <v>3.136</v>
      </c>
      <c r="J198" s="13" t="s">
        <v>264</v>
      </c>
      <c r="K198" s="12" t="s">
        <v>310</v>
      </c>
    </row>
    <row r="199" spans="1:11" ht="12.75">
      <c r="A199" s="9"/>
      <c r="B199" s="10">
        <v>36341</v>
      </c>
      <c r="C199" s="11"/>
      <c r="D199" s="12"/>
      <c r="E199" s="12"/>
      <c r="F199" s="13"/>
      <c r="G199" s="13">
        <v>0.285</v>
      </c>
      <c r="H199" s="13"/>
      <c r="I199" s="13"/>
      <c r="J199" s="13"/>
      <c r="K199" s="12" t="s">
        <v>245</v>
      </c>
    </row>
    <row r="200" spans="1:11" ht="12.75">
      <c r="A200" s="9"/>
      <c r="B200" s="10">
        <v>36628</v>
      </c>
      <c r="C200" s="11"/>
      <c r="D200" s="15">
        <v>34.812677</v>
      </c>
      <c r="E200" s="15">
        <v>-106.714251</v>
      </c>
      <c r="F200" s="13">
        <v>1479.625419</v>
      </c>
      <c r="G200" s="13">
        <v>0.19</v>
      </c>
      <c r="H200" s="13">
        <f>F200-G200</f>
        <v>1479.435419</v>
      </c>
      <c r="I200" s="13"/>
      <c r="J200" s="13"/>
      <c r="K200" s="12" t="s">
        <v>266</v>
      </c>
    </row>
    <row r="201" spans="1:11" ht="12.75">
      <c r="A201" s="9"/>
      <c r="B201" s="10" t="s">
        <v>63</v>
      </c>
      <c r="C201" s="11"/>
      <c r="D201" s="15"/>
      <c r="E201" s="15"/>
      <c r="F201" s="13"/>
      <c r="G201" s="13">
        <v>0.19</v>
      </c>
      <c r="H201" s="13"/>
      <c r="I201" s="13"/>
      <c r="J201" s="13"/>
      <c r="K201" s="12" t="s">
        <v>263</v>
      </c>
    </row>
    <row r="202" spans="1:11" s="8" customFormat="1" ht="7.5" customHeight="1">
      <c r="A202" s="16"/>
      <c r="B202" s="17"/>
      <c r="C202" s="18"/>
      <c r="D202" s="19"/>
      <c r="E202" s="19"/>
      <c r="F202" s="20"/>
      <c r="G202" s="20"/>
      <c r="H202" s="20"/>
      <c r="I202" s="20"/>
      <c r="J202" s="20"/>
      <c r="K202" s="19"/>
    </row>
    <row r="203" spans="1:11" ht="12.75">
      <c r="A203" s="23" t="s">
        <v>40</v>
      </c>
      <c r="B203" s="10"/>
      <c r="C203" s="11"/>
      <c r="D203" s="12"/>
      <c r="E203" s="12"/>
      <c r="F203" s="13"/>
      <c r="G203" s="13">
        <v>0.25</v>
      </c>
      <c r="H203" s="13"/>
      <c r="I203" s="13"/>
      <c r="J203" s="13"/>
      <c r="K203" s="12" t="s">
        <v>275</v>
      </c>
    </row>
    <row r="204" spans="1:11" ht="12.75">
      <c r="A204" s="23"/>
      <c r="B204" s="10">
        <v>36628</v>
      </c>
      <c r="C204" s="11"/>
      <c r="D204" s="15">
        <v>34.812217</v>
      </c>
      <c r="E204" s="15">
        <v>-106.714083</v>
      </c>
      <c r="F204" s="13">
        <f>F205+(G204-G205)</f>
        <v>1479.8861370000002</v>
      </c>
      <c r="G204" s="13">
        <v>0.11</v>
      </c>
      <c r="H204" s="13">
        <f>F204-G204</f>
        <v>1479.7761370000003</v>
      </c>
      <c r="I204" s="13"/>
      <c r="J204" s="13"/>
      <c r="K204" s="12" t="s">
        <v>262</v>
      </c>
    </row>
    <row r="205" spans="1:11" ht="12.75">
      <c r="A205" s="9"/>
      <c r="B205" s="10" t="s">
        <v>63</v>
      </c>
      <c r="C205" s="11"/>
      <c r="D205" s="15"/>
      <c r="E205" s="15"/>
      <c r="F205" s="13">
        <v>1479.881137</v>
      </c>
      <c r="G205" s="13">
        <v>0.105</v>
      </c>
      <c r="H205" s="13"/>
      <c r="I205" s="13"/>
      <c r="J205" s="13"/>
      <c r="K205" s="12" t="s">
        <v>180</v>
      </c>
    </row>
    <row r="206" spans="1:11" s="8" customFormat="1" ht="7.5" customHeight="1">
      <c r="A206" s="16"/>
      <c r="B206" s="17"/>
      <c r="C206" s="18"/>
      <c r="D206" s="19"/>
      <c r="E206" s="19"/>
      <c r="F206" s="20"/>
      <c r="G206" s="20"/>
      <c r="H206" s="20"/>
      <c r="I206" s="20"/>
      <c r="J206" s="20"/>
      <c r="K206" s="19"/>
    </row>
    <row r="207" spans="1:11" ht="12.75">
      <c r="A207" s="9" t="s">
        <v>41</v>
      </c>
      <c r="B207" s="10"/>
      <c r="C207" s="11"/>
      <c r="D207" s="15">
        <v>34.812496</v>
      </c>
      <c r="E207" s="15">
        <v>-106.714863</v>
      </c>
      <c r="F207" s="13">
        <f>F209+(G207-G209)</f>
        <v>1479.494486</v>
      </c>
      <c r="G207" s="13">
        <v>0.225</v>
      </c>
      <c r="H207" s="13">
        <f>F207-G207</f>
        <v>1479.2694860000001</v>
      </c>
      <c r="I207" s="13"/>
      <c r="J207" s="13"/>
      <c r="K207" s="12" t="s">
        <v>275</v>
      </c>
    </row>
    <row r="208" spans="1:11" ht="12.75">
      <c r="A208" s="9"/>
      <c r="B208" s="10">
        <v>36446</v>
      </c>
      <c r="C208" s="11"/>
      <c r="D208" s="15"/>
      <c r="E208" s="15"/>
      <c r="F208" s="13">
        <f>F209+(G208-G209)</f>
        <v>1479.509486</v>
      </c>
      <c r="G208" s="13">
        <v>0.24</v>
      </c>
      <c r="H208" s="13"/>
      <c r="I208" s="13"/>
      <c r="J208" s="13"/>
      <c r="K208" s="12" t="s">
        <v>245</v>
      </c>
    </row>
    <row r="209" spans="1:11" ht="12.75">
      <c r="A209" s="9"/>
      <c r="B209" s="10" t="s">
        <v>63</v>
      </c>
      <c r="C209" s="11"/>
      <c r="D209" s="15"/>
      <c r="E209" s="15"/>
      <c r="F209" s="13">
        <v>1479.469486</v>
      </c>
      <c r="G209" s="13">
        <v>0.2</v>
      </c>
      <c r="H209" s="13"/>
      <c r="I209" s="13"/>
      <c r="J209" s="13"/>
      <c r="K209" s="12" t="s">
        <v>180</v>
      </c>
    </row>
    <row r="210" spans="1:11" ht="12.75">
      <c r="A210" s="9"/>
      <c r="B210" s="10" t="s">
        <v>1</v>
      </c>
      <c r="C210" s="11" t="s">
        <v>156</v>
      </c>
      <c r="D210" s="12" t="s">
        <v>2</v>
      </c>
      <c r="E210" s="12" t="s">
        <v>3</v>
      </c>
      <c r="F210" s="13" t="s">
        <v>4</v>
      </c>
      <c r="G210" s="13" t="s">
        <v>5</v>
      </c>
      <c r="H210" s="13" t="s">
        <v>7</v>
      </c>
      <c r="I210" s="13" t="s">
        <v>151</v>
      </c>
      <c r="J210" s="13" t="s">
        <v>154</v>
      </c>
      <c r="K210" s="12" t="s">
        <v>9</v>
      </c>
    </row>
    <row r="211" spans="1:11" ht="12.75">
      <c r="A211" s="14" t="s">
        <v>150</v>
      </c>
      <c r="B211" s="10"/>
      <c r="C211" s="11"/>
      <c r="D211" s="12"/>
      <c r="E211" s="12"/>
      <c r="F211" s="13" t="s">
        <v>0</v>
      </c>
      <c r="G211" s="13" t="s">
        <v>6</v>
      </c>
      <c r="H211" s="13" t="s">
        <v>8</v>
      </c>
      <c r="I211" s="13" t="s">
        <v>153</v>
      </c>
      <c r="J211" s="13" t="s">
        <v>155</v>
      </c>
      <c r="K211" s="12"/>
    </row>
    <row r="212" spans="1:11" ht="12.75">
      <c r="A212" s="9" t="s">
        <v>48</v>
      </c>
      <c r="B212" s="10">
        <v>36026</v>
      </c>
      <c r="C212" s="11"/>
      <c r="D212" s="15">
        <v>34.406093</v>
      </c>
      <c r="E212" s="15">
        <v>-106.803098</v>
      </c>
      <c r="F212" s="13">
        <f>F215+(G212-G215)</f>
        <v>1422.5356700000002</v>
      </c>
      <c r="G212" s="13">
        <v>0.6</v>
      </c>
      <c r="H212" s="13">
        <f>F212-G212</f>
        <v>1421.9356700000003</v>
      </c>
      <c r="I212" s="13"/>
      <c r="J212" s="13"/>
      <c r="K212" s="12" t="s">
        <v>160</v>
      </c>
    </row>
    <row r="213" spans="1:11" ht="12.75">
      <c r="A213" s="9"/>
      <c r="B213" s="10">
        <v>36281</v>
      </c>
      <c r="C213" s="11" t="s">
        <v>306</v>
      </c>
      <c r="D213" s="15"/>
      <c r="E213" s="15"/>
      <c r="F213" s="13"/>
      <c r="G213" s="13">
        <v>0.6</v>
      </c>
      <c r="H213" s="13"/>
      <c r="I213" s="13">
        <v>3.578</v>
      </c>
      <c r="J213" s="13">
        <f>F212-I213</f>
        <v>1418.9576700000002</v>
      </c>
      <c r="K213" s="12" t="s">
        <v>272</v>
      </c>
    </row>
    <row r="214" spans="1:11" ht="12.75">
      <c r="A214" s="23"/>
      <c r="B214" s="10">
        <v>36396</v>
      </c>
      <c r="C214" s="11" t="s">
        <v>170</v>
      </c>
      <c r="D214" s="15"/>
      <c r="E214" s="15"/>
      <c r="F214" s="13">
        <f>F215+(G214-G215)</f>
        <v>1422.25567</v>
      </c>
      <c r="G214" s="13">
        <v>0.32</v>
      </c>
      <c r="H214" s="13"/>
      <c r="I214" s="13">
        <v>3.26</v>
      </c>
      <c r="J214" s="13">
        <f>F214-I214</f>
        <v>1418.99567</v>
      </c>
      <c r="K214" s="12" t="s">
        <v>273</v>
      </c>
    </row>
    <row r="215" spans="1:11" ht="12.75">
      <c r="A215" s="23"/>
      <c r="B215" s="10" t="s">
        <v>62</v>
      </c>
      <c r="C215" s="11"/>
      <c r="D215" s="15"/>
      <c r="E215" s="15"/>
      <c r="F215" s="13">
        <v>1422.27067</v>
      </c>
      <c r="G215" s="13">
        <v>0.335</v>
      </c>
      <c r="H215" s="13"/>
      <c r="I215" s="13"/>
      <c r="J215" s="13"/>
      <c r="K215" s="12" t="s">
        <v>180</v>
      </c>
    </row>
    <row r="216" spans="1:11" s="8" customFormat="1" ht="7.5" customHeight="1">
      <c r="A216" s="16"/>
      <c r="B216" s="17"/>
      <c r="C216" s="18"/>
      <c r="D216" s="19"/>
      <c r="E216" s="19"/>
      <c r="F216" s="20"/>
      <c r="G216" s="20"/>
      <c r="H216" s="20"/>
      <c r="I216" s="20"/>
      <c r="J216" s="20"/>
      <c r="K216" s="19"/>
    </row>
    <row r="217" spans="1:11" ht="12.75">
      <c r="A217" s="9" t="s">
        <v>49</v>
      </c>
      <c r="B217" s="10">
        <v>36026</v>
      </c>
      <c r="C217" s="11"/>
      <c r="D217" s="15">
        <v>34.40647</v>
      </c>
      <c r="E217" s="15">
        <v>-106.803197</v>
      </c>
      <c r="F217" s="13">
        <f>F221+(G217-G221)</f>
        <v>1422.6635780000001</v>
      </c>
      <c r="G217" s="13">
        <v>0.78</v>
      </c>
      <c r="H217" s="13">
        <f>F217-G217</f>
        <v>1421.8835780000002</v>
      </c>
      <c r="I217" s="13"/>
      <c r="J217" s="13"/>
      <c r="K217" s="12" t="s">
        <v>160</v>
      </c>
    </row>
    <row r="218" spans="1:11" ht="12.75">
      <c r="A218" s="9"/>
      <c r="B218" s="10">
        <v>36396</v>
      </c>
      <c r="C218" s="11"/>
      <c r="D218" s="12"/>
      <c r="E218" s="12"/>
      <c r="F218" s="13">
        <f>F217+(G218-G217)</f>
        <v>1422.213578</v>
      </c>
      <c r="G218" s="13">
        <v>0.33</v>
      </c>
      <c r="H218" s="13"/>
      <c r="I218" s="13"/>
      <c r="J218" s="13"/>
      <c r="K218" s="12" t="s">
        <v>245</v>
      </c>
    </row>
    <row r="219" spans="1:11" ht="12.75">
      <c r="A219" s="9"/>
      <c r="B219" s="10">
        <v>36637</v>
      </c>
      <c r="C219" s="11" t="s">
        <v>306</v>
      </c>
      <c r="D219" s="12"/>
      <c r="E219" s="12"/>
      <c r="F219" s="13"/>
      <c r="G219" s="13"/>
      <c r="H219" s="13"/>
      <c r="I219" s="13">
        <v>2.655</v>
      </c>
      <c r="J219" s="13">
        <f>F218-I219</f>
        <v>1419.5585780000001</v>
      </c>
      <c r="K219" s="12" t="s">
        <v>276</v>
      </c>
    </row>
    <row r="220" spans="1:11" ht="12.75">
      <c r="A220" s="9"/>
      <c r="B220" s="10">
        <v>36971</v>
      </c>
      <c r="C220" s="11" t="s">
        <v>202</v>
      </c>
      <c r="D220" s="12"/>
      <c r="E220" s="12"/>
      <c r="F220" s="13"/>
      <c r="G220" s="13"/>
      <c r="H220" s="13"/>
      <c r="I220" s="13">
        <v>2.603</v>
      </c>
      <c r="J220" s="13">
        <f>F218-I220</f>
        <v>1419.610578</v>
      </c>
      <c r="K220" s="12" t="s">
        <v>247</v>
      </c>
    </row>
    <row r="221" spans="1:11" ht="12.75">
      <c r="A221" s="9"/>
      <c r="B221" s="10">
        <v>37324</v>
      </c>
      <c r="C221" s="11" t="s">
        <v>306</v>
      </c>
      <c r="D221" s="12"/>
      <c r="E221" s="12"/>
      <c r="F221" s="13">
        <v>1422.243578</v>
      </c>
      <c r="G221" s="13">
        <v>0.36</v>
      </c>
      <c r="H221" s="13"/>
      <c r="I221" s="13">
        <v>2.553</v>
      </c>
      <c r="J221" s="13">
        <f>F221-I221</f>
        <v>1419.690578</v>
      </c>
      <c r="K221" s="12" t="s">
        <v>277</v>
      </c>
    </row>
    <row r="222" spans="1:11" s="8" customFormat="1" ht="7.5" customHeight="1">
      <c r="A222" s="16"/>
      <c r="B222" s="17"/>
      <c r="C222" s="18"/>
      <c r="D222" s="19"/>
      <c r="E222" s="19"/>
      <c r="F222" s="20"/>
      <c r="G222" s="20"/>
      <c r="H222" s="20"/>
      <c r="I222" s="20"/>
      <c r="J222" s="20"/>
      <c r="K222" s="19"/>
    </row>
    <row r="223" spans="1:11" ht="12.75">
      <c r="A223" s="9" t="s">
        <v>51</v>
      </c>
      <c r="B223" s="10">
        <v>36026</v>
      </c>
      <c r="C223" s="11"/>
      <c r="D223" s="15">
        <v>34.405974</v>
      </c>
      <c r="E223" s="15">
        <v>-106.803475</v>
      </c>
      <c r="F223" s="13">
        <f>F228+(G223-G228)</f>
        <v>1422.840421</v>
      </c>
      <c r="G223" s="13">
        <v>1</v>
      </c>
      <c r="H223" s="13">
        <f>F223-G223</f>
        <v>1421.840421</v>
      </c>
      <c r="I223" s="13"/>
      <c r="J223" s="13"/>
      <c r="K223" s="12" t="s">
        <v>160</v>
      </c>
    </row>
    <row r="224" spans="1:11" ht="12.75">
      <c r="A224" s="9"/>
      <c r="B224" s="10">
        <v>36396</v>
      </c>
      <c r="C224" s="11"/>
      <c r="D224" s="12"/>
      <c r="E224" s="12"/>
      <c r="F224" s="13">
        <f>F228+(G224-G228)</f>
        <v>1422.110421</v>
      </c>
      <c r="G224" s="13">
        <v>0.27</v>
      </c>
      <c r="H224" s="13"/>
      <c r="I224" s="13"/>
      <c r="J224" s="13"/>
      <c r="K224" s="12" t="s">
        <v>245</v>
      </c>
    </row>
    <row r="225" spans="1:11" ht="12.75">
      <c r="A225" s="9"/>
      <c r="B225" s="10">
        <v>36440</v>
      </c>
      <c r="C225" s="11" t="s">
        <v>186</v>
      </c>
      <c r="D225" s="12"/>
      <c r="E225" s="12"/>
      <c r="F225" s="13"/>
      <c r="G225" s="13"/>
      <c r="H225" s="13"/>
      <c r="I225" s="13">
        <v>2.706</v>
      </c>
      <c r="J225" s="13">
        <f>F224-I225</f>
        <v>1419.4044210000002</v>
      </c>
      <c r="K225" s="12" t="s">
        <v>315</v>
      </c>
    </row>
    <row r="226" spans="1:11" ht="12.75">
      <c r="A226" s="9"/>
      <c r="B226" s="10">
        <v>36599</v>
      </c>
      <c r="C226" s="11" t="s">
        <v>169</v>
      </c>
      <c r="D226" s="12"/>
      <c r="E226" s="12"/>
      <c r="F226" s="13"/>
      <c r="G226" s="13"/>
      <c r="H226" s="13"/>
      <c r="I226" s="13"/>
      <c r="J226" s="13"/>
      <c r="K226" s="12" t="s">
        <v>276</v>
      </c>
    </row>
    <row r="227" spans="1:11" ht="12.75">
      <c r="A227" s="9"/>
      <c r="B227" s="10">
        <v>36965</v>
      </c>
      <c r="C227" s="11" t="s">
        <v>306</v>
      </c>
      <c r="D227" s="12"/>
      <c r="E227" s="12"/>
      <c r="F227" s="13"/>
      <c r="G227" s="13"/>
      <c r="H227" s="13"/>
      <c r="I227" s="13">
        <v>2.655</v>
      </c>
      <c r="J227" s="13">
        <f>F224-I227</f>
        <v>1419.4554210000001</v>
      </c>
      <c r="K227" s="12" t="s">
        <v>247</v>
      </c>
    </row>
    <row r="228" spans="1:11" ht="12.75">
      <c r="A228" s="9"/>
      <c r="B228" s="10">
        <v>37324</v>
      </c>
      <c r="C228" s="11" t="s">
        <v>306</v>
      </c>
      <c r="D228" s="12"/>
      <c r="E228" s="12"/>
      <c r="F228" s="13">
        <v>1422.130421</v>
      </c>
      <c r="G228" s="13">
        <v>0.29</v>
      </c>
      <c r="H228" s="13"/>
      <c r="I228" s="13">
        <v>2.605</v>
      </c>
      <c r="J228" s="13">
        <f>F228-I228</f>
        <v>1419.525421</v>
      </c>
      <c r="K228" s="12" t="s">
        <v>278</v>
      </c>
    </row>
    <row r="229" spans="1:11" s="8" customFormat="1" ht="7.5" customHeight="1">
      <c r="A229" s="16"/>
      <c r="B229" s="17"/>
      <c r="C229" s="18"/>
      <c r="D229" s="19"/>
      <c r="E229" s="19"/>
      <c r="F229" s="20"/>
      <c r="G229" s="20"/>
      <c r="H229" s="20"/>
      <c r="I229" s="20"/>
      <c r="J229" s="20"/>
      <c r="K229" s="19"/>
    </row>
    <row r="230" spans="1:11" ht="12.75">
      <c r="A230" s="9" t="s">
        <v>50</v>
      </c>
      <c r="B230" s="10">
        <v>36026</v>
      </c>
      <c r="C230" s="11"/>
      <c r="D230" s="15">
        <v>34.406161</v>
      </c>
      <c r="E230" s="15">
        <v>-106.802685</v>
      </c>
      <c r="F230" s="13">
        <f>F232+(G230-G232)</f>
        <v>1423.0782629999999</v>
      </c>
      <c r="G230" s="13">
        <v>1.01</v>
      </c>
      <c r="H230" s="13">
        <f>F230-G230</f>
        <v>1422.068263</v>
      </c>
      <c r="I230" s="13"/>
      <c r="J230" s="13"/>
      <c r="K230" s="12" t="s">
        <v>279</v>
      </c>
    </row>
    <row r="231" spans="1:11" ht="12.75">
      <c r="A231" s="9"/>
      <c r="B231" s="10">
        <v>36482</v>
      </c>
      <c r="C231" s="11"/>
      <c r="D231" s="15"/>
      <c r="E231" s="15"/>
      <c r="F231" s="13">
        <f>F232+(G231-G232)</f>
        <v>1422.2832629999998</v>
      </c>
      <c r="G231" s="13">
        <v>0.215</v>
      </c>
      <c r="H231" s="13"/>
      <c r="I231" s="13"/>
      <c r="J231" s="13"/>
      <c r="K231" s="12" t="s">
        <v>245</v>
      </c>
    </row>
    <row r="232" spans="1:11" ht="12.75">
      <c r="A232" s="9"/>
      <c r="B232" s="10" t="s">
        <v>62</v>
      </c>
      <c r="C232" s="11"/>
      <c r="D232" s="12"/>
      <c r="E232" s="12"/>
      <c r="F232" s="13">
        <v>1422.298263</v>
      </c>
      <c r="G232" s="13">
        <v>0.23</v>
      </c>
      <c r="H232" s="13"/>
      <c r="I232" s="13"/>
      <c r="J232" s="13"/>
      <c r="K232" s="12" t="s">
        <v>180</v>
      </c>
    </row>
    <row r="233" spans="1:11" s="8" customFormat="1" ht="7.5" customHeight="1">
      <c r="A233" s="16"/>
      <c r="B233" s="17"/>
      <c r="C233" s="18"/>
      <c r="D233" s="19"/>
      <c r="E233" s="19"/>
      <c r="F233" s="20"/>
      <c r="G233" s="20"/>
      <c r="H233" s="20"/>
      <c r="I233" s="20"/>
      <c r="J233" s="20"/>
      <c r="K233" s="19"/>
    </row>
    <row r="234" spans="1:11" ht="12.75">
      <c r="A234" s="9" t="s">
        <v>52</v>
      </c>
      <c r="B234" s="10">
        <v>36026</v>
      </c>
      <c r="C234" s="11"/>
      <c r="D234" s="15">
        <v>34.405745</v>
      </c>
      <c r="E234" s="15">
        <v>-106.803015</v>
      </c>
      <c r="F234" s="13">
        <f>F236+(G234-G236)</f>
        <v>1423.110743</v>
      </c>
      <c r="G234" s="13">
        <v>1.05</v>
      </c>
      <c r="H234" s="13">
        <f>F234-G234</f>
        <v>1422.060743</v>
      </c>
      <c r="I234" s="13"/>
      <c r="J234" s="13"/>
      <c r="K234" s="12" t="s">
        <v>279</v>
      </c>
    </row>
    <row r="235" spans="1:11" ht="12.75">
      <c r="A235" s="9"/>
      <c r="B235" s="10">
        <v>36482</v>
      </c>
      <c r="C235" s="11"/>
      <c r="D235" s="12"/>
      <c r="E235" s="12"/>
      <c r="F235" s="13">
        <f>F236+(G235-G236)</f>
        <v>1422.230743</v>
      </c>
      <c r="G235" s="13">
        <v>0.17</v>
      </c>
      <c r="H235" s="13"/>
      <c r="I235" s="13"/>
      <c r="J235" s="13"/>
      <c r="K235" s="12" t="s">
        <v>245</v>
      </c>
    </row>
    <row r="236" spans="1:11" ht="12.75">
      <c r="A236" s="9"/>
      <c r="B236" s="10" t="s">
        <v>62</v>
      </c>
      <c r="C236" s="11"/>
      <c r="D236" s="12"/>
      <c r="E236" s="12"/>
      <c r="F236" s="13">
        <v>1422.240743</v>
      </c>
      <c r="G236" s="13">
        <v>0.18</v>
      </c>
      <c r="H236" s="13"/>
      <c r="I236" s="13"/>
      <c r="J236" s="13"/>
      <c r="K236" s="12" t="s">
        <v>180</v>
      </c>
    </row>
    <row r="237" spans="1:11" s="8" customFormat="1" ht="7.5" customHeight="1">
      <c r="A237" s="16"/>
      <c r="B237" s="17"/>
      <c r="C237" s="18"/>
      <c r="D237" s="19"/>
      <c r="E237" s="19"/>
      <c r="F237" s="20"/>
      <c r="G237" s="20"/>
      <c r="H237" s="20"/>
      <c r="I237" s="20"/>
      <c r="J237" s="20"/>
      <c r="K237" s="19"/>
    </row>
    <row r="238" spans="1:11" ht="12.75">
      <c r="A238" s="9" t="s">
        <v>53</v>
      </c>
      <c r="B238" s="10">
        <v>35977</v>
      </c>
      <c r="C238" s="11"/>
      <c r="D238" s="15">
        <v>33.791601</v>
      </c>
      <c r="E238" s="15">
        <v>-106.874483</v>
      </c>
      <c r="F238" s="13">
        <f>F242+(G238-G242)</f>
        <v>1375.767602</v>
      </c>
      <c r="G238" s="13">
        <v>1.51</v>
      </c>
      <c r="H238" s="13">
        <f>F238-G238</f>
        <v>1374.257602</v>
      </c>
      <c r="I238" s="13"/>
      <c r="J238" s="13"/>
      <c r="K238" s="12" t="s">
        <v>160</v>
      </c>
    </row>
    <row r="239" spans="1:11" ht="12.75">
      <c r="A239" s="9"/>
      <c r="B239" s="10">
        <v>36279</v>
      </c>
      <c r="C239" s="11" t="s">
        <v>174</v>
      </c>
      <c r="D239" s="15"/>
      <c r="E239" s="15"/>
      <c r="F239" s="13"/>
      <c r="G239" s="13"/>
      <c r="H239" s="13"/>
      <c r="I239" s="13">
        <v>5.39</v>
      </c>
      <c r="J239" s="13">
        <f>F238-I239</f>
        <v>1370.3776019999998</v>
      </c>
      <c r="K239" s="12" t="s">
        <v>193</v>
      </c>
    </row>
    <row r="240" spans="1:11" ht="12.75">
      <c r="A240" s="9"/>
      <c r="B240" s="10">
        <v>36613</v>
      </c>
      <c r="C240" s="11" t="s">
        <v>167</v>
      </c>
      <c r="D240" s="15"/>
      <c r="E240" s="15"/>
      <c r="F240" s="13"/>
      <c r="G240" s="13"/>
      <c r="H240" s="13"/>
      <c r="I240" s="13">
        <v>5.2</v>
      </c>
      <c r="J240" s="13">
        <f>F238-I240</f>
        <v>1370.5676019999999</v>
      </c>
      <c r="K240" s="12" t="s">
        <v>280</v>
      </c>
    </row>
    <row r="241" spans="1:11" ht="12.75">
      <c r="A241" s="9"/>
      <c r="B241" s="10">
        <v>36966</v>
      </c>
      <c r="C241" s="11" t="s">
        <v>306</v>
      </c>
      <c r="D241" s="15"/>
      <c r="E241" s="15"/>
      <c r="F241" s="13"/>
      <c r="G241" s="13"/>
      <c r="H241" s="13"/>
      <c r="I241" s="13">
        <v>5.055</v>
      </c>
      <c r="J241" s="13">
        <f>F238-I241</f>
        <v>1370.7126019999998</v>
      </c>
      <c r="K241" s="12" t="s">
        <v>194</v>
      </c>
    </row>
    <row r="242" spans="1:11" ht="12.75">
      <c r="A242" s="9"/>
      <c r="B242" s="10">
        <v>37337</v>
      </c>
      <c r="C242" s="11" t="s">
        <v>306</v>
      </c>
      <c r="D242" s="15"/>
      <c r="E242" s="15"/>
      <c r="F242" s="13">
        <v>1375.757602</v>
      </c>
      <c r="G242" s="13">
        <v>1.5</v>
      </c>
      <c r="H242" s="13"/>
      <c r="I242" s="13"/>
      <c r="J242" s="13">
        <f>F242-I241</f>
        <v>1370.7026019999998</v>
      </c>
      <c r="K242" s="12" t="s">
        <v>281</v>
      </c>
    </row>
    <row r="243" spans="1:11" ht="12.75">
      <c r="A243" s="9"/>
      <c r="B243" s="10">
        <v>37445</v>
      </c>
      <c r="C243" s="11" t="s">
        <v>202</v>
      </c>
      <c r="D243" s="15"/>
      <c r="E243" s="15"/>
      <c r="F243" s="13"/>
      <c r="G243" s="13"/>
      <c r="H243" s="13"/>
      <c r="I243" s="13">
        <v>5.465</v>
      </c>
      <c r="J243" s="13">
        <f>F242-I243</f>
        <v>1370.292602</v>
      </c>
      <c r="K243" s="12" t="s">
        <v>282</v>
      </c>
    </row>
    <row r="244" spans="1:11" ht="12.75">
      <c r="A244" s="9"/>
      <c r="B244" s="10">
        <v>38609</v>
      </c>
      <c r="C244" s="11" t="s">
        <v>186</v>
      </c>
      <c r="D244" s="15"/>
      <c r="E244" s="15"/>
      <c r="F244" s="13"/>
      <c r="G244" s="13"/>
      <c r="H244" s="13"/>
      <c r="I244" s="13">
        <v>5.467</v>
      </c>
      <c r="J244" s="13">
        <f>F242-I244</f>
        <v>1370.2906019999998</v>
      </c>
      <c r="K244" s="12" t="s">
        <v>283</v>
      </c>
    </row>
    <row r="245" spans="1:11" ht="12.75">
      <c r="A245" s="9"/>
      <c r="B245" s="10">
        <v>38763</v>
      </c>
      <c r="C245" s="11"/>
      <c r="D245" s="15"/>
      <c r="E245" s="15"/>
      <c r="F245" s="13"/>
      <c r="G245" s="13"/>
      <c r="H245" s="13"/>
      <c r="I245" s="13"/>
      <c r="J245" s="13"/>
      <c r="K245" s="12" t="s">
        <v>284</v>
      </c>
    </row>
    <row r="246" spans="1:11" s="8" customFormat="1" ht="7.5" customHeight="1">
      <c r="A246" s="16"/>
      <c r="B246" s="17"/>
      <c r="C246" s="18"/>
      <c r="D246" s="19"/>
      <c r="E246" s="19"/>
      <c r="F246" s="20"/>
      <c r="G246" s="20"/>
      <c r="H246" s="20"/>
      <c r="I246" s="20"/>
      <c r="J246" s="20"/>
      <c r="K246" s="19"/>
    </row>
    <row r="247" spans="1:11" ht="12.75">
      <c r="A247" s="9" t="s">
        <v>55</v>
      </c>
      <c r="B247" s="10">
        <v>35977</v>
      </c>
      <c r="C247" s="11"/>
      <c r="D247" s="15">
        <v>33.791551</v>
      </c>
      <c r="E247" s="15">
        <v>-106.87407</v>
      </c>
      <c r="F247" s="13">
        <f>F251+(G247-G251)</f>
        <v>1375.785457</v>
      </c>
      <c r="G247" s="13">
        <v>1.39</v>
      </c>
      <c r="H247" s="13">
        <f>F247-G247</f>
        <v>1374.3954569999999</v>
      </c>
      <c r="I247" s="13"/>
      <c r="J247" s="13"/>
      <c r="K247" s="12" t="s">
        <v>160</v>
      </c>
    </row>
    <row r="248" spans="1:11" ht="12.75">
      <c r="A248" s="9"/>
      <c r="B248" s="10">
        <v>36440</v>
      </c>
      <c r="C248" s="11" t="s">
        <v>174</v>
      </c>
      <c r="D248" s="15"/>
      <c r="E248" s="15"/>
      <c r="F248" s="13"/>
      <c r="G248" s="13"/>
      <c r="H248" s="13"/>
      <c r="I248" s="13">
        <v>4.617</v>
      </c>
      <c r="J248" s="13">
        <f>F247-I248</f>
        <v>1371.168457</v>
      </c>
      <c r="K248" s="12" t="s">
        <v>193</v>
      </c>
    </row>
    <row r="249" spans="1:11" ht="12.75">
      <c r="A249" s="9"/>
      <c r="B249" s="10">
        <v>36599</v>
      </c>
      <c r="C249" s="11" t="s">
        <v>306</v>
      </c>
      <c r="D249" s="15"/>
      <c r="E249" s="15"/>
      <c r="F249" s="13"/>
      <c r="G249" s="13"/>
      <c r="H249" s="13"/>
      <c r="I249" s="13"/>
      <c r="J249" s="13"/>
      <c r="K249" s="12" t="s">
        <v>218</v>
      </c>
    </row>
    <row r="250" spans="1:11" ht="12.75">
      <c r="A250" s="9"/>
      <c r="B250" s="10">
        <v>36967</v>
      </c>
      <c r="C250" s="11" t="s">
        <v>306</v>
      </c>
      <c r="D250" s="15"/>
      <c r="E250" s="15"/>
      <c r="F250" s="13"/>
      <c r="G250" s="13"/>
      <c r="H250" s="13"/>
      <c r="I250" s="13">
        <v>4.607</v>
      </c>
      <c r="J250" s="13">
        <f>F247-I250</f>
        <v>1371.178457</v>
      </c>
      <c r="K250" s="12" t="s">
        <v>194</v>
      </c>
    </row>
    <row r="251" spans="1:11" ht="12.75">
      <c r="A251" s="9"/>
      <c r="B251" s="10">
        <v>37336</v>
      </c>
      <c r="C251" s="11" t="s">
        <v>157</v>
      </c>
      <c r="D251" s="15"/>
      <c r="E251" s="15"/>
      <c r="F251" s="13">
        <v>1375.795457</v>
      </c>
      <c r="G251" s="13">
        <v>1.4</v>
      </c>
      <c r="H251" s="13"/>
      <c r="I251" s="13">
        <v>4.56</v>
      </c>
      <c r="J251" s="13">
        <f>F251-I251</f>
        <v>1371.235457</v>
      </c>
      <c r="K251" s="12" t="s">
        <v>195</v>
      </c>
    </row>
    <row r="252" spans="1:11" ht="12.75">
      <c r="A252" s="9"/>
      <c r="B252" s="10">
        <v>37445</v>
      </c>
      <c r="C252" s="11" t="s">
        <v>169</v>
      </c>
      <c r="D252" s="15"/>
      <c r="E252" s="15"/>
      <c r="F252" s="13"/>
      <c r="G252" s="13"/>
      <c r="H252" s="13"/>
      <c r="I252" s="13">
        <v>4.89</v>
      </c>
      <c r="J252" s="13">
        <f>F251-I252</f>
        <v>1370.9054569999998</v>
      </c>
      <c r="K252" s="12" t="s">
        <v>316</v>
      </c>
    </row>
    <row r="253" spans="1:11" ht="12.75">
      <c r="A253" s="9"/>
      <c r="B253" s="11" t="s">
        <v>286</v>
      </c>
      <c r="C253" s="11"/>
      <c r="D253" s="15"/>
      <c r="E253" s="15"/>
      <c r="F253" s="13"/>
      <c r="G253" s="13"/>
      <c r="H253" s="13"/>
      <c r="I253" s="13"/>
      <c r="J253" s="13"/>
      <c r="K253" s="21" t="s">
        <v>285</v>
      </c>
    </row>
    <row r="254" spans="1:11" s="8" customFormat="1" ht="7.5" customHeight="1">
      <c r="A254" s="16"/>
      <c r="B254" s="17"/>
      <c r="C254" s="18"/>
      <c r="D254" s="19"/>
      <c r="E254" s="19"/>
      <c r="F254" s="20"/>
      <c r="G254" s="20"/>
      <c r="H254" s="20"/>
      <c r="I254" s="20"/>
      <c r="J254" s="20"/>
      <c r="K254" s="19"/>
    </row>
    <row r="255" spans="1:11" ht="12.75">
      <c r="A255" s="9" t="s">
        <v>54</v>
      </c>
      <c r="B255" s="10">
        <v>35977</v>
      </c>
      <c r="C255" s="11"/>
      <c r="D255" s="15">
        <v>33.791936</v>
      </c>
      <c r="E255" s="15">
        <v>-106.874375</v>
      </c>
      <c r="F255" s="13">
        <f>F256+(G255-G256)</f>
        <v>1375.656</v>
      </c>
      <c r="G255" s="13">
        <v>1.3</v>
      </c>
      <c r="H255" s="13">
        <f>F255-G255</f>
        <v>1374.356</v>
      </c>
      <c r="I255" s="13"/>
      <c r="J255" s="13"/>
      <c r="K255" s="12" t="s">
        <v>279</v>
      </c>
    </row>
    <row r="256" spans="1:11" ht="12.75">
      <c r="A256" s="9"/>
      <c r="B256" s="10" t="s">
        <v>61</v>
      </c>
      <c r="C256" s="11"/>
      <c r="D256" s="15"/>
      <c r="E256" s="15"/>
      <c r="F256" s="13">
        <v>1375.691</v>
      </c>
      <c r="G256" s="13">
        <v>1.335</v>
      </c>
      <c r="H256" s="13"/>
      <c r="I256" s="13"/>
      <c r="J256" s="13"/>
      <c r="K256" s="12" t="s">
        <v>180</v>
      </c>
    </row>
    <row r="257" spans="1:11" s="8" customFormat="1" ht="7.5" customHeight="1">
      <c r="A257" s="16"/>
      <c r="B257" s="17"/>
      <c r="C257" s="18"/>
      <c r="D257" s="19"/>
      <c r="E257" s="19"/>
      <c r="F257" s="20"/>
      <c r="G257" s="20"/>
      <c r="H257" s="20"/>
      <c r="I257" s="20"/>
      <c r="J257" s="20"/>
      <c r="K257" s="19"/>
    </row>
    <row r="258" spans="1:11" ht="12.75">
      <c r="A258" s="9" t="s">
        <v>56</v>
      </c>
      <c r="B258" s="10">
        <v>35977</v>
      </c>
      <c r="C258" s="11"/>
      <c r="D258" s="15">
        <v>33.791633</v>
      </c>
      <c r="E258" s="15">
        <v>-106.874893</v>
      </c>
      <c r="F258" s="13"/>
      <c r="G258" s="13">
        <v>1.385</v>
      </c>
      <c r="H258" s="13"/>
      <c r="I258" s="13"/>
      <c r="J258" s="13"/>
      <c r="K258" s="12" t="s">
        <v>279</v>
      </c>
    </row>
    <row r="259" spans="1:11" ht="12.75">
      <c r="A259" s="9"/>
      <c r="B259" s="10" t="s">
        <v>61</v>
      </c>
      <c r="C259" s="11"/>
      <c r="D259" s="12"/>
      <c r="E259" s="12"/>
      <c r="F259" s="13">
        <v>1375.754949</v>
      </c>
      <c r="G259" s="13">
        <v>1.415</v>
      </c>
      <c r="H259" s="13">
        <f>F259-G259</f>
        <v>1374.339949</v>
      </c>
      <c r="I259" s="13"/>
      <c r="J259" s="13"/>
      <c r="K259" s="12" t="s">
        <v>180</v>
      </c>
    </row>
    <row r="260" spans="1:11" s="8" customFormat="1" ht="7.5" customHeight="1">
      <c r="A260" s="16"/>
      <c r="B260" s="17"/>
      <c r="C260" s="18"/>
      <c r="D260" s="19"/>
      <c r="E260" s="19"/>
      <c r="F260" s="20"/>
      <c r="G260" s="20"/>
      <c r="H260" s="20"/>
      <c r="I260" s="20"/>
      <c r="J260" s="20"/>
      <c r="K260" s="19"/>
    </row>
    <row r="261" spans="1:11" ht="12.75">
      <c r="A261" s="9" t="s">
        <v>57</v>
      </c>
      <c r="B261" s="10">
        <v>35977</v>
      </c>
      <c r="C261" s="11"/>
      <c r="D261" s="15">
        <v>33.791244</v>
      </c>
      <c r="E261" s="15">
        <v>-106.874546</v>
      </c>
      <c r="F261" s="13"/>
      <c r="G261" s="13">
        <v>1.4</v>
      </c>
      <c r="H261" s="13">
        <f>F262-G261</f>
        <v>1374.3572909999998</v>
      </c>
      <c r="I261" s="13"/>
      <c r="J261" s="13"/>
      <c r="K261" s="12" t="s">
        <v>279</v>
      </c>
    </row>
    <row r="262" spans="1:11" ht="12.75">
      <c r="A262" s="9"/>
      <c r="B262" s="10" t="s">
        <v>61</v>
      </c>
      <c r="C262" s="11"/>
      <c r="D262" s="15"/>
      <c r="E262" s="15"/>
      <c r="F262" s="13">
        <v>1375.757291</v>
      </c>
      <c r="G262" s="13"/>
      <c r="H262" s="13"/>
      <c r="I262" s="13"/>
      <c r="J262" s="13"/>
      <c r="K262" s="12" t="s">
        <v>263</v>
      </c>
    </row>
    <row r="263" spans="1:11" ht="12.75">
      <c r="A263" s="9"/>
      <c r="B263" s="11" t="s">
        <v>286</v>
      </c>
      <c r="C263" s="11"/>
      <c r="D263" s="15"/>
      <c r="E263" s="15"/>
      <c r="F263" s="13"/>
      <c r="G263" s="13"/>
      <c r="H263" s="13"/>
      <c r="I263" s="13"/>
      <c r="J263" s="13"/>
      <c r="K263" s="21" t="s">
        <v>149</v>
      </c>
    </row>
    <row r="264" spans="1:11" ht="12.75">
      <c r="A264" s="27"/>
      <c r="B264" s="28"/>
      <c r="C264" s="29"/>
      <c r="D264" s="30"/>
      <c r="E264" s="30"/>
      <c r="F264" s="31"/>
      <c r="G264" s="31"/>
      <c r="H264" s="31"/>
      <c r="I264" s="31"/>
      <c r="J264" s="31"/>
      <c r="K264" s="32" t="s">
        <v>287</v>
      </c>
    </row>
    <row r="265" spans="1:11" ht="12.75">
      <c r="A265" s="33"/>
      <c r="B265" s="34"/>
      <c r="C265" s="35"/>
      <c r="D265" s="36"/>
      <c r="E265" s="36"/>
      <c r="F265" s="37"/>
      <c r="G265" s="37"/>
      <c r="H265" s="37"/>
      <c r="I265" s="37"/>
      <c r="J265" s="37"/>
      <c r="K265" s="38" t="s">
        <v>288</v>
      </c>
    </row>
    <row r="266" spans="1:11" ht="12.75">
      <c r="A266" s="39"/>
      <c r="B266" s="40"/>
      <c r="C266" s="41"/>
      <c r="D266" s="42"/>
      <c r="E266" s="42"/>
      <c r="F266" s="43"/>
      <c r="G266" s="43"/>
      <c r="H266" s="43"/>
      <c r="I266" s="43"/>
      <c r="J266" s="43"/>
      <c r="K266" s="44" t="s">
        <v>289</v>
      </c>
    </row>
    <row r="267" spans="1:11" s="8" customFormat="1" ht="7.5" customHeight="1">
      <c r="A267" s="16"/>
      <c r="B267" s="17"/>
      <c r="C267" s="18"/>
      <c r="D267" s="19"/>
      <c r="E267" s="19"/>
      <c r="F267" s="20"/>
      <c r="G267" s="20"/>
      <c r="H267" s="20"/>
      <c r="I267" s="20"/>
      <c r="J267" s="20"/>
      <c r="K267" s="19"/>
    </row>
    <row r="268" spans="1:11" ht="12.75">
      <c r="A268" s="9" t="s">
        <v>267</v>
      </c>
      <c r="B268" s="10">
        <v>37686</v>
      </c>
      <c r="C268" s="11"/>
      <c r="D268" s="24">
        <v>34.34715</v>
      </c>
      <c r="E268" s="15">
        <v>-106.859</v>
      </c>
      <c r="F268" s="13"/>
      <c r="G268" s="13">
        <v>1.52</v>
      </c>
      <c r="H268" s="13"/>
      <c r="I268" s="13"/>
      <c r="J268" s="13"/>
      <c r="K268" s="25" t="s">
        <v>304</v>
      </c>
    </row>
    <row r="269" spans="1:11" ht="12.75">
      <c r="A269" s="9"/>
      <c r="B269" s="10">
        <v>37727</v>
      </c>
      <c r="C269" s="11" t="s">
        <v>177</v>
      </c>
      <c r="D269" s="12"/>
      <c r="E269" s="15"/>
      <c r="F269" s="13"/>
      <c r="G269" s="13">
        <v>1.6</v>
      </c>
      <c r="H269" s="13"/>
      <c r="I269" s="13">
        <v>3.58</v>
      </c>
      <c r="J269" s="13"/>
      <c r="K269" s="12" t="s">
        <v>291</v>
      </c>
    </row>
    <row r="270" spans="1:11" ht="12.75">
      <c r="A270" s="9"/>
      <c r="B270" s="10">
        <v>40008</v>
      </c>
      <c r="C270" s="11" t="s">
        <v>296</v>
      </c>
      <c r="D270" s="12"/>
      <c r="E270" s="15"/>
      <c r="F270" s="13"/>
      <c r="G270" s="13"/>
      <c r="H270" s="13"/>
      <c r="I270" s="13">
        <v>3.45</v>
      </c>
      <c r="J270" s="13"/>
      <c r="K270" s="25" t="s">
        <v>297</v>
      </c>
    </row>
    <row r="271" spans="1:11" s="8" customFormat="1" ht="7.5" customHeight="1">
      <c r="A271" s="16"/>
      <c r="B271" s="17"/>
      <c r="C271" s="18"/>
      <c r="D271" s="19"/>
      <c r="E271" s="26"/>
      <c r="F271" s="20"/>
      <c r="G271" s="20"/>
      <c r="H271" s="20"/>
      <c r="I271" s="20"/>
      <c r="J271" s="20"/>
      <c r="K271" s="19"/>
    </row>
    <row r="272" spans="1:11" ht="12.75">
      <c r="A272" s="9" t="s">
        <v>268</v>
      </c>
      <c r="B272" s="10">
        <v>37690</v>
      </c>
      <c r="C272" s="11"/>
      <c r="D272" s="24">
        <v>34.34748333333334</v>
      </c>
      <c r="E272" s="15">
        <v>-106.859</v>
      </c>
      <c r="F272" s="13"/>
      <c r="G272" s="13">
        <v>1.55</v>
      </c>
      <c r="H272" s="13"/>
      <c r="I272" s="13"/>
      <c r="J272" s="13"/>
      <c r="K272" s="25" t="s">
        <v>304</v>
      </c>
    </row>
    <row r="273" spans="1:11" ht="12.75">
      <c r="A273" s="9"/>
      <c r="B273" s="10">
        <v>37727</v>
      </c>
      <c r="C273" s="11" t="s">
        <v>170</v>
      </c>
      <c r="D273" s="12"/>
      <c r="E273" s="15"/>
      <c r="F273" s="13"/>
      <c r="G273" s="13">
        <v>1.635</v>
      </c>
      <c r="H273" s="13"/>
      <c r="I273" s="13">
        <v>3.67</v>
      </c>
      <c r="J273" s="13"/>
      <c r="K273" s="12" t="s">
        <v>298</v>
      </c>
    </row>
    <row r="274" spans="1:11" s="8" customFormat="1" ht="7.5" customHeight="1">
      <c r="A274" s="16"/>
      <c r="B274" s="17"/>
      <c r="C274" s="18"/>
      <c r="D274" s="19"/>
      <c r="E274" s="26"/>
      <c r="F274" s="20"/>
      <c r="G274" s="20"/>
      <c r="H274" s="20"/>
      <c r="I274" s="20"/>
      <c r="J274" s="20"/>
      <c r="K274" s="19"/>
    </row>
    <row r="275" spans="1:11" ht="12.75">
      <c r="A275" s="9" t="s">
        <v>269</v>
      </c>
      <c r="B275" s="10">
        <v>37690</v>
      </c>
      <c r="C275" s="11"/>
      <c r="D275" s="24">
        <v>34.3471</v>
      </c>
      <c r="E275" s="15">
        <v>-106.85855</v>
      </c>
      <c r="F275" s="13"/>
      <c r="G275" s="13">
        <v>1.235</v>
      </c>
      <c r="H275" s="13"/>
      <c r="I275" s="13"/>
      <c r="J275" s="13"/>
      <c r="K275" s="25" t="s">
        <v>304</v>
      </c>
    </row>
    <row r="276" spans="1:11" ht="12.75">
      <c r="A276" s="9"/>
      <c r="B276" s="10">
        <v>37727</v>
      </c>
      <c r="C276" s="11" t="s">
        <v>174</v>
      </c>
      <c r="D276" s="12"/>
      <c r="E276" s="15"/>
      <c r="F276" s="13"/>
      <c r="G276" s="13">
        <v>1.31</v>
      </c>
      <c r="H276" s="13"/>
      <c r="I276" s="13">
        <v>3.55</v>
      </c>
      <c r="J276" s="13"/>
      <c r="K276" s="12" t="s">
        <v>290</v>
      </c>
    </row>
    <row r="277" spans="1:11" ht="12.75">
      <c r="A277" s="9"/>
      <c r="B277" s="10">
        <v>38373</v>
      </c>
      <c r="C277" s="11" t="s">
        <v>174</v>
      </c>
      <c r="D277" s="12"/>
      <c r="E277" s="15"/>
      <c r="F277" s="13"/>
      <c r="G277" s="13">
        <v>1.33</v>
      </c>
      <c r="H277" s="13"/>
      <c r="I277" s="13">
        <v>3.4</v>
      </c>
      <c r="J277" s="13"/>
      <c r="K277" s="12" t="s">
        <v>294</v>
      </c>
    </row>
    <row r="278" spans="1:11" ht="12.75">
      <c r="A278" s="9"/>
      <c r="B278" s="10">
        <v>39492</v>
      </c>
      <c r="C278" s="11" t="s">
        <v>174</v>
      </c>
      <c r="D278" s="12"/>
      <c r="E278" s="15"/>
      <c r="F278" s="13"/>
      <c r="G278" s="13"/>
      <c r="H278" s="13"/>
      <c r="I278" s="13">
        <v>3.323</v>
      </c>
      <c r="J278" s="13"/>
      <c r="K278" s="12" t="s">
        <v>295</v>
      </c>
    </row>
    <row r="279" spans="1:11" ht="12.75">
      <c r="A279" s="9"/>
      <c r="B279" s="10">
        <v>39574</v>
      </c>
      <c r="C279" s="11" t="s">
        <v>159</v>
      </c>
      <c r="D279" s="12"/>
      <c r="E279" s="15"/>
      <c r="F279" s="13"/>
      <c r="G279" s="13"/>
      <c r="H279" s="13"/>
      <c r="I279" s="13">
        <v>3.475</v>
      </c>
      <c r="J279" s="13"/>
      <c r="K279" s="12" t="s">
        <v>299</v>
      </c>
    </row>
    <row r="280" spans="1:11" s="8" customFormat="1" ht="7.5" customHeight="1">
      <c r="A280" s="16"/>
      <c r="B280" s="17"/>
      <c r="C280" s="18"/>
      <c r="D280" s="19"/>
      <c r="E280" s="26"/>
      <c r="F280" s="20"/>
      <c r="G280" s="20"/>
      <c r="H280" s="20"/>
      <c r="I280" s="20"/>
      <c r="J280" s="20"/>
      <c r="K280" s="19"/>
    </row>
    <row r="281" spans="1:11" ht="12.75">
      <c r="A281" s="9" t="s">
        <v>270</v>
      </c>
      <c r="B281" s="10">
        <v>37690</v>
      </c>
      <c r="C281" s="11"/>
      <c r="D281" s="24">
        <v>34.34715</v>
      </c>
      <c r="E281" s="15">
        <v>-106.859416666667</v>
      </c>
      <c r="F281" s="13"/>
      <c r="G281" s="13">
        <v>1.525</v>
      </c>
      <c r="H281" s="13"/>
      <c r="I281" s="13"/>
      <c r="J281" s="13"/>
      <c r="K281" s="25" t="s">
        <v>304</v>
      </c>
    </row>
    <row r="282" spans="1:11" ht="12.75">
      <c r="A282" s="9"/>
      <c r="B282" s="10">
        <v>37727</v>
      </c>
      <c r="C282" s="11" t="s">
        <v>159</v>
      </c>
      <c r="D282" s="12"/>
      <c r="E282" s="15"/>
      <c r="F282" s="13"/>
      <c r="G282" s="13">
        <v>1.605</v>
      </c>
      <c r="H282" s="13"/>
      <c r="I282" s="13">
        <v>3.66</v>
      </c>
      <c r="J282" s="13"/>
      <c r="K282" s="12" t="s">
        <v>292</v>
      </c>
    </row>
    <row r="283" spans="1:11" ht="12.75">
      <c r="A283" s="9"/>
      <c r="B283" s="10">
        <v>38463</v>
      </c>
      <c r="C283" s="11" t="s">
        <v>177</v>
      </c>
      <c r="D283" s="12"/>
      <c r="E283" s="15"/>
      <c r="F283" s="13"/>
      <c r="G283" s="13"/>
      <c r="H283" s="13"/>
      <c r="I283" s="13">
        <v>3.64</v>
      </c>
      <c r="J283" s="13"/>
      <c r="K283" s="12" t="s">
        <v>300</v>
      </c>
    </row>
    <row r="284" spans="1:11" s="8" customFormat="1" ht="7.5" customHeight="1">
      <c r="A284" s="16"/>
      <c r="B284" s="17"/>
      <c r="C284" s="18"/>
      <c r="D284" s="19"/>
      <c r="E284" s="26"/>
      <c r="F284" s="20"/>
      <c r="G284" s="20"/>
      <c r="H284" s="20"/>
      <c r="I284" s="20"/>
      <c r="J284" s="20"/>
      <c r="K284" s="19"/>
    </row>
    <row r="285" spans="1:11" ht="12.75">
      <c r="A285" s="9" t="s">
        <v>271</v>
      </c>
      <c r="B285" s="10">
        <v>37686</v>
      </c>
      <c r="C285" s="11"/>
      <c r="D285" s="24">
        <v>34.34675</v>
      </c>
      <c r="E285" s="15">
        <v>-106.859016666667</v>
      </c>
      <c r="F285" s="13"/>
      <c r="G285" s="13">
        <v>1.525</v>
      </c>
      <c r="H285" s="13"/>
      <c r="I285" s="13"/>
      <c r="J285" s="13"/>
      <c r="K285" s="25" t="s">
        <v>304</v>
      </c>
    </row>
    <row r="286" spans="1:11" ht="12.75">
      <c r="A286" s="9"/>
      <c r="B286" s="10">
        <v>37874</v>
      </c>
      <c r="C286" s="11" t="s">
        <v>177</v>
      </c>
      <c r="D286" s="12"/>
      <c r="E286" s="12"/>
      <c r="F286" s="13"/>
      <c r="G286" s="13">
        <v>1.615</v>
      </c>
      <c r="H286" s="13"/>
      <c r="I286" s="13">
        <v>3.495</v>
      </c>
      <c r="J286" s="13"/>
      <c r="K286" s="12" t="s">
        <v>293</v>
      </c>
    </row>
    <row r="287" spans="1:11" s="8" customFormat="1" ht="7.5" customHeight="1">
      <c r="A287" s="47"/>
      <c r="B287" s="48"/>
      <c r="C287" s="49"/>
      <c r="D287" s="45"/>
      <c r="E287" s="45"/>
      <c r="F287" s="50"/>
      <c r="G287" s="50"/>
      <c r="H287" s="50"/>
      <c r="I287" s="50"/>
      <c r="J287" s="50"/>
      <c r="K287" s="45"/>
    </row>
    <row r="288" spans="1:11" ht="12.75">
      <c r="A288" s="27"/>
      <c r="B288" s="28"/>
      <c r="C288" s="29"/>
      <c r="D288" s="30"/>
      <c r="E288" s="30"/>
      <c r="F288" s="31"/>
      <c r="G288" s="31"/>
      <c r="H288" s="31"/>
      <c r="I288" s="31"/>
      <c r="J288" s="31"/>
      <c r="K288" s="32" t="s">
        <v>301</v>
      </c>
    </row>
    <row r="289" spans="1:11" ht="12.75">
      <c r="A289" s="33"/>
      <c r="B289" s="34"/>
      <c r="C289" s="35"/>
      <c r="D289" s="36"/>
      <c r="E289" s="36"/>
      <c r="F289" s="37"/>
      <c r="G289" s="37"/>
      <c r="H289" s="37"/>
      <c r="I289" s="37"/>
      <c r="J289" s="37"/>
      <c r="K289" s="38" t="s">
        <v>317</v>
      </c>
    </row>
    <row r="290" spans="1:11" ht="12.75">
      <c r="A290" s="39"/>
      <c r="B290" s="40"/>
      <c r="C290" s="41"/>
      <c r="D290" s="42"/>
      <c r="E290" s="42"/>
      <c r="F290" s="43"/>
      <c r="G290" s="43"/>
      <c r="H290" s="43"/>
      <c r="I290" s="43"/>
      <c r="J290" s="43"/>
      <c r="K290" s="44" t="s">
        <v>289</v>
      </c>
    </row>
    <row r="291" spans="1:11" s="8" customFormat="1" ht="7.5" customHeight="1">
      <c r="A291" s="51"/>
      <c r="B291" s="52"/>
      <c r="C291" s="53"/>
      <c r="D291" s="46"/>
      <c r="E291" s="46"/>
      <c r="F291" s="54"/>
      <c r="G291" s="54"/>
      <c r="H291" s="54"/>
      <c r="I291" s="54"/>
      <c r="J291" s="54"/>
      <c r="K291" s="46"/>
    </row>
    <row r="292" spans="1:11" ht="12.75">
      <c r="A292" s="9" t="s">
        <v>302</v>
      </c>
      <c r="B292" s="10">
        <v>39013</v>
      </c>
      <c r="C292" s="11"/>
      <c r="D292" s="15">
        <v>34.24084</v>
      </c>
      <c r="E292" s="15">
        <v>-106.90435</v>
      </c>
      <c r="F292" s="13"/>
      <c r="G292" s="13">
        <v>0.253</v>
      </c>
      <c r="H292" s="13"/>
      <c r="I292" s="13">
        <v>4.67</v>
      </c>
      <c r="J292" s="13"/>
      <c r="K292" s="25" t="s">
        <v>303</v>
      </c>
    </row>
    <row r="293" spans="1:11" ht="12.75">
      <c r="A293" s="9"/>
      <c r="B293" s="10">
        <v>39017</v>
      </c>
      <c r="C293" s="11" t="s">
        <v>159</v>
      </c>
      <c r="D293" s="12"/>
      <c r="E293" s="12"/>
      <c r="F293" s="13"/>
      <c r="G293" s="13"/>
      <c r="H293" s="13"/>
      <c r="I293" s="13"/>
      <c r="J293" s="13"/>
      <c r="K293" s="12" t="s">
        <v>305</v>
      </c>
    </row>
    <row r="294" spans="1:11" ht="12.75">
      <c r="A294" s="9"/>
      <c r="B294" s="10">
        <v>39245</v>
      </c>
      <c r="C294" s="11" t="s">
        <v>177</v>
      </c>
      <c r="D294" s="12"/>
      <c r="E294" s="12"/>
      <c r="F294" s="13"/>
      <c r="G294" s="13">
        <v>0.996</v>
      </c>
      <c r="H294" s="13"/>
      <c r="I294" s="13">
        <v>5.342</v>
      </c>
      <c r="J294" s="13"/>
      <c r="K294" s="12" t="s">
        <v>313</v>
      </c>
    </row>
  </sheetData>
  <sheetProtection/>
  <printOptions/>
  <pageMargins left="0.75" right="0.75" top="1" bottom="1" header="0.5" footer="0.5"/>
  <pageSetup horizontalDpi="600" verticalDpi="600" orientation="landscape" scale="67" r:id="rId1"/>
  <rowBreaks count="6" manualBreakCount="6">
    <brk id="34" max="10" man="1"/>
    <brk id="79" max="10" man="1"/>
    <brk id="117" max="10" man="1"/>
    <brk id="155" max="10" man="1"/>
    <brk id="209" max="10" man="1"/>
    <brk id="26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4" sqref="A4"/>
    </sheetView>
  </sheetViews>
  <sheetFormatPr defaultColWidth="9.140625" defaultRowHeight="12.75"/>
  <sheetData>
    <row r="1" spans="1:4" ht="12.75">
      <c r="A1" t="s">
        <v>265</v>
      </c>
      <c r="D1" s="1"/>
    </row>
    <row r="2" spans="1:4" ht="12.75">
      <c r="A2" t="s">
        <v>10</v>
      </c>
      <c r="B2" s="1"/>
      <c r="C2" s="1"/>
      <c r="D2" s="1"/>
    </row>
    <row r="3" spans="1:4" ht="12.75">
      <c r="A3" t="s">
        <v>11</v>
      </c>
      <c r="B3" s="1"/>
      <c r="C3" s="1"/>
      <c r="D3" s="1"/>
    </row>
    <row r="4" spans="2:4" ht="12.75">
      <c r="B4" s="1" t="s">
        <v>12</v>
      </c>
      <c r="C4" s="1"/>
      <c r="D4" s="1"/>
    </row>
    <row r="5" spans="2:4" ht="12.75">
      <c r="B5" s="1" t="s">
        <v>13</v>
      </c>
      <c r="C5" s="1"/>
      <c r="D5" s="1"/>
    </row>
    <row r="6" spans="2:4" ht="12.75">
      <c r="B6" s="1" t="s">
        <v>14</v>
      </c>
      <c r="C6" s="1"/>
      <c r="D6" s="1"/>
    </row>
    <row r="7" spans="2:4" ht="12.75">
      <c r="B7" s="1" t="s">
        <v>15</v>
      </c>
      <c r="C7" s="1"/>
      <c r="D7" s="1"/>
    </row>
    <row r="8" spans="2:4" ht="12.75">
      <c r="B8" s="1" t="s">
        <v>16</v>
      </c>
      <c r="C8" s="1"/>
      <c r="D8" s="1"/>
    </row>
    <row r="9" spans="2:4" ht="12.75">
      <c r="B9" s="1"/>
      <c r="C9" s="1"/>
      <c r="D9" s="1"/>
    </row>
    <row r="10" spans="1:4" ht="12.75">
      <c r="A10" t="s">
        <v>17</v>
      </c>
      <c r="B10" s="1"/>
      <c r="C10" s="1"/>
      <c r="D10" s="1"/>
    </row>
    <row r="12" ht="12.75">
      <c r="A12" t="s">
        <v>152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33" sqref="A33"/>
    </sheetView>
  </sheetViews>
  <sheetFormatPr defaultColWidth="9.140625" defaultRowHeight="12.75"/>
  <sheetData>
    <row r="1" ht="12.75">
      <c r="A1" t="s">
        <v>318</v>
      </c>
    </row>
    <row r="2" ht="12.75">
      <c r="A2" t="s">
        <v>319</v>
      </c>
    </row>
    <row r="3" ht="12.75">
      <c r="A3" t="s">
        <v>320</v>
      </c>
    </row>
    <row r="5" ht="12.75">
      <c r="A5" t="s">
        <v>321</v>
      </c>
    </row>
    <row r="6" ht="12.75">
      <c r="A6" t="s">
        <v>322</v>
      </c>
    </row>
    <row r="8" ht="12.75">
      <c r="A8" t="s">
        <v>323</v>
      </c>
    </row>
    <row r="9" ht="12.75">
      <c r="A9" t="s">
        <v>324</v>
      </c>
    </row>
    <row r="10" ht="12.75">
      <c r="A10" t="s">
        <v>325</v>
      </c>
    </row>
    <row r="11" ht="12.75">
      <c r="A11" t="s">
        <v>326</v>
      </c>
    </row>
    <row r="13" ht="12.75">
      <c r="A13" t="s">
        <v>327</v>
      </c>
    </row>
    <row r="14" ht="12.75">
      <c r="A14" t="s">
        <v>328</v>
      </c>
    </row>
    <row r="15" ht="12.75">
      <c r="A15" t="s">
        <v>329</v>
      </c>
    </row>
    <row r="16" ht="12.75">
      <c r="A16" t="s">
        <v>330</v>
      </c>
    </row>
    <row r="18" ht="12.75">
      <c r="A18" t="s">
        <v>331</v>
      </c>
    </row>
    <row r="19" ht="12.75">
      <c r="A19" t="s">
        <v>332</v>
      </c>
    </row>
    <row r="20" ht="12.75">
      <c r="A20" t="s">
        <v>333</v>
      </c>
    </row>
    <row r="21" ht="12.75">
      <c r="A21" t="s">
        <v>334</v>
      </c>
    </row>
    <row r="22" spans="1:8" ht="12.75">
      <c r="A22" t="s">
        <v>335</v>
      </c>
      <c r="B22" t="s">
        <v>336</v>
      </c>
      <c r="C22" t="s">
        <v>337</v>
      </c>
      <c r="D22" t="s">
        <v>338</v>
      </c>
      <c r="E22" t="s">
        <v>339</v>
      </c>
      <c r="G22" t="s">
        <v>336</v>
      </c>
      <c r="H22" t="s">
        <v>340</v>
      </c>
    </row>
    <row r="23" spans="1:8" ht="12.75">
      <c r="A23" s="55">
        <v>0.5</v>
      </c>
      <c r="B23">
        <v>150.5</v>
      </c>
      <c r="C23">
        <v>162.2</v>
      </c>
      <c r="D23">
        <v>149.8</v>
      </c>
      <c r="E23" s="56">
        <f>AVERAGE(B23:D23)</f>
        <v>154.16666666666666</v>
      </c>
      <c r="G23" t="s">
        <v>341</v>
      </c>
      <c r="H23" t="s">
        <v>342</v>
      </c>
    </row>
    <row r="24" spans="1:8" ht="12.75">
      <c r="A24" s="55">
        <v>0.5208333333333334</v>
      </c>
      <c r="B24">
        <v>150.3</v>
      </c>
      <c r="C24">
        <v>162.4</v>
      </c>
      <c r="E24" s="56"/>
      <c r="G24" t="s">
        <v>338</v>
      </c>
      <c r="H24" t="s">
        <v>343</v>
      </c>
    </row>
    <row r="25" spans="1:8" ht="12.75">
      <c r="A25" s="55">
        <v>0.5416666666666666</v>
      </c>
      <c r="B25">
        <v>150.7</v>
      </c>
      <c r="D25">
        <v>149.6</v>
      </c>
      <c r="E25" s="56"/>
      <c r="G25" t="s">
        <v>344</v>
      </c>
      <c r="H25" t="s">
        <v>345</v>
      </c>
    </row>
    <row r="26" spans="1:5" ht="12.75">
      <c r="A26" s="55">
        <v>0.5625</v>
      </c>
      <c r="B26">
        <v>150.8</v>
      </c>
      <c r="D26">
        <v>149.5</v>
      </c>
      <c r="E26" s="56"/>
    </row>
    <row r="27" spans="1:5" ht="12.75">
      <c r="A27" s="55">
        <v>0.5833333333333334</v>
      </c>
      <c r="B27">
        <v>151.2</v>
      </c>
      <c r="C27">
        <v>162.3</v>
      </c>
      <c r="E27" s="56"/>
    </row>
    <row r="28" spans="1:5" ht="12.75">
      <c r="A28" s="55">
        <v>0.6041666666666666</v>
      </c>
      <c r="B28">
        <v>151.1</v>
      </c>
      <c r="C28">
        <v>162.7</v>
      </c>
      <c r="D28">
        <v>149.7</v>
      </c>
      <c r="E28" s="56">
        <f>AVERAGE(B28:D28)</f>
        <v>154.49999999999997</v>
      </c>
    </row>
    <row r="29" spans="1:5" ht="12.75">
      <c r="A29" s="55">
        <v>0.625</v>
      </c>
      <c r="B29">
        <v>150.9</v>
      </c>
      <c r="C29">
        <v>162.4</v>
      </c>
      <c r="D29">
        <v>149.5</v>
      </c>
      <c r="E29" s="56">
        <f>AVERAGE(B29:D29)</f>
        <v>154.26666666666668</v>
      </c>
    </row>
    <row r="32" ht="12.75">
      <c r="A32" t="s">
        <v>346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8" sqref="B38"/>
    </sheetView>
  </sheetViews>
  <sheetFormatPr defaultColWidth="9.140625" defaultRowHeight="12.75"/>
  <cols>
    <col min="2" max="2" width="9.57421875" style="0" bestFit="1" customWidth="1"/>
    <col min="3" max="3" width="11.140625" style="0" bestFit="1" customWidth="1"/>
    <col min="4" max="4" width="11.421875" style="0" bestFit="1" customWidth="1"/>
    <col min="5" max="5" width="7.8515625" style="0" bestFit="1" customWidth="1"/>
    <col min="6" max="6" width="17.421875" style="0" bestFit="1" customWidth="1"/>
    <col min="7" max="7" width="10.7109375" style="0" bestFit="1" customWidth="1"/>
    <col min="8" max="8" width="11.421875" style="0" bestFit="1" customWidth="1"/>
    <col min="9" max="9" width="10.8515625" style="0" customWidth="1"/>
    <col min="10" max="10" width="17.8515625" style="0" bestFit="1" customWidth="1"/>
  </cols>
  <sheetData>
    <row r="1" spans="1:10" ht="12.75">
      <c r="A1" t="s">
        <v>60</v>
      </c>
      <c r="B1" t="s">
        <v>58</v>
      </c>
      <c r="C1" t="s">
        <v>59</v>
      </c>
      <c r="D1" s="4" t="s">
        <v>65</v>
      </c>
      <c r="E1" s="4" t="s">
        <v>66</v>
      </c>
      <c r="F1" s="4" t="s">
        <v>68</v>
      </c>
      <c r="G1" s="4" t="s">
        <v>64</v>
      </c>
      <c r="H1" s="4" t="s">
        <v>65</v>
      </c>
      <c r="I1" s="4" t="s">
        <v>66</v>
      </c>
      <c r="J1" s="4" t="s">
        <v>67</v>
      </c>
    </row>
    <row r="2" spans="1:10" ht="12.75">
      <c r="A2" t="s">
        <v>18</v>
      </c>
      <c r="B2" s="1">
        <v>34.958771</v>
      </c>
      <c r="C2" s="1">
        <v>-106.682848</v>
      </c>
      <c r="D2" s="1">
        <f>B2-34</f>
        <v>0.9587709999999987</v>
      </c>
      <c r="E2">
        <f>D2*60</f>
        <v>57.52625999999992</v>
      </c>
      <c r="F2" t="s">
        <v>71</v>
      </c>
      <c r="G2">
        <f>C2*-1</f>
        <v>106.682848</v>
      </c>
      <c r="H2">
        <f>G2-106</f>
        <v>0.682848000000007</v>
      </c>
      <c r="I2">
        <f>H2*60</f>
        <v>40.97088000000042</v>
      </c>
      <c r="J2" s="5" t="s">
        <v>69</v>
      </c>
    </row>
    <row r="3" spans="1:10" ht="12.75">
      <c r="A3" t="s">
        <v>19</v>
      </c>
      <c r="B3" s="1">
        <v>34.959131</v>
      </c>
      <c r="C3" s="1">
        <v>-106.682813</v>
      </c>
      <c r="D3" s="1">
        <f aca="true" t="shared" si="0" ref="D3:D10">B3-34</f>
        <v>0.9591309999999993</v>
      </c>
      <c r="E3">
        <f aca="true" t="shared" si="1" ref="E3:E42">D3*60</f>
        <v>57.54785999999996</v>
      </c>
      <c r="F3" t="s">
        <v>70</v>
      </c>
      <c r="G3">
        <f aca="true" t="shared" si="2" ref="G3:G16">C3*-1</f>
        <v>106.682813</v>
      </c>
      <c r="H3">
        <f aca="true" t="shared" si="3" ref="H3:H16">G3-106</f>
        <v>0.6828129999999959</v>
      </c>
      <c r="I3">
        <f aca="true" t="shared" si="4" ref="I3:I16">H3*60</f>
        <v>40.968779999999754</v>
      </c>
      <c r="J3" s="5" t="s">
        <v>110</v>
      </c>
    </row>
    <row r="4" spans="1:10" ht="12.75">
      <c r="A4" t="s">
        <v>20</v>
      </c>
      <c r="B4" s="1">
        <v>34.958741</v>
      </c>
      <c r="C4" s="1">
        <v>-106.682448</v>
      </c>
      <c r="D4" s="1">
        <f t="shared" si="0"/>
        <v>0.9587410000000034</v>
      </c>
      <c r="E4">
        <f t="shared" si="1"/>
        <v>57.524460000000204</v>
      </c>
      <c r="F4" t="s">
        <v>72</v>
      </c>
      <c r="G4">
        <f t="shared" si="2"/>
        <v>106.682448</v>
      </c>
      <c r="H4">
        <f t="shared" si="3"/>
        <v>0.6824479999999937</v>
      </c>
      <c r="I4">
        <f t="shared" si="4"/>
        <v>40.946879999999624</v>
      </c>
      <c r="J4" s="5" t="s">
        <v>111</v>
      </c>
    </row>
    <row r="5" spans="1:10" ht="12.75">
      <c r="A5" t="s">
        <v>21</v>
      </c>
      <c r="B5" s="1">
        <v>34.958828</v>
      </c>
      <c r="C5" s="1">
        <v>-106.683287</v>
      </c>
      <c r="D5" s="1">
        <f t="shared" si="0"/>
        <v>0.9588279999999969</v>
      </c>
      <c r="E5">
        <f t="shared" si="1"/>
        <v>57.529679999999814</v>
      </c>
      <c r="F5" t="s">
        <v>73</v>
      </c>
      <c r="G5">
        <f t="shared" si="2"/>
        <v>106.683287</v>
      </c>
      <c r="H5">
        <f t="shared" si="3"/>
        <v>0.6832870000000071</v>
      </c>
      <c r="I5">
        <f t="shared" si="4"/>
        <v>40.997220000000425</v>
      </c>
      <c r="J5" s="5" t="s">
        <v>112</v>
      </c>
    </row>
    <row r="6" spans="1:10" ht="12.75">
      <c r="A6" t="s">
        <v>22</v>
      </c>
      <c r="B6" s="1">
        <v>34.958435</v>
      </c>
      <c r="C6" s="1">
        <v>-106.682986</v>
      </c>
      <c r="D6" s="1">
        <f t="shared" si="0"/>
        <v>0.9584350000000015</v>
      </c>
      <c r="E6">
        <f t="shared" si="1"/>
        <v>57.50610000000009</v>
      </c>
      <c r="F6" t="s">
        <v>74</v>
      </c>
      <c r="G6">
        <f t="shared" si="2"/>
        <v>106.682986</v>
      </c>
      <c r="H6">
        <f t="shared" si="3"/>
        <v>0.6829859999999996</v>
      </c>
      <c r="I6">
        <f t="shared" si="4"/>
        <v>40.97915999999998</v>
      </c>
      <c r="J6" s="5" t="s">
        <v>113</v>
      </c>
    </row>
    <row r="7" spans="1:10" ht="12.75">
      <c r="A7" t="s">
        <v>23</v>
      </c>
      <c r="B7" s="1">
        <v>34.265602</v>
      </c>
      <c r="C7" s="1">
        <v>-106.867761</v>
      </c>
      <c r="D7" s="1">
        <f t="shared" si="0"/>
        <v>0.2656020000000012</v>
      </c>
      <c r="E7">
        <f t="shared" si="1"/>
        <v>15.936120000000074</v>
      </c>
      <c r="F7" t="s">
        <v>75</v>
      </c>
      <c r="G7">
        <f t="shared" si="2"/>
        <v>106.867761</v>
      </c>
      <c r="H7">
        <f t="shared" si="3"/>
        <v>0.8677610000000016</v>
      </c>
      <c r="I7">
        <f t="shared" si="4"/>
        <v>52.06566000000009</v>
      </c>
      <c r="J7" s="5" t="s">
        <v>114</v>
      </c>
    </row>
    <row r="8" spans="1:10" ht="12.75">
      <c r="A8" t="s">
        <v>24</v>
      </c>
      <c r="B8" s="1">
        <v>34.265937</v>
      </c>
      <c r="C8" s="1">
        <v>-106.867687</v>
      </c>
      <c r="D8" s="1">
        <f t="shared" si="0"/>
        <v>0.265937000000001</v>
      </c>
      <c r="E8">
        <f t="shared" si="1"/>
        <v>15.956220000000059</v>
      </c>
      <c r="F8" t="s">
        <v>76</v>
      </c>
      <c r="G8">
        <f t="shared" si="2"/>
        <v>106.867687</v>
      </c>
      <c r="H8">
        <f t="shared" si="3"/>
        <v>0.8676870000000036</v>
      </c>
      <c r="I8">
        <f t="shared" si="4"/>
        <v>52.06122000000022</v>
      </c>
      <c r="J8" s="5" t="s">
        <v>115</v>
      </c>
    </row>
    <row r="9" spans="1:10" ht="12.75">
      <c r="A9" t="s">
        <v>25</v>
      </c>
      <c r="B9" s="1">
        <v>34.265509</v>
      </c>
      <c r="C9" s="1">
        <v>-106.867363</v>
      </c>
      <c r="D9" s="1">
        <f t="shared" si="0"/>
        <v>0.26550900000000155</v>
      </c>
      <c r="E9">
        <f t="shared" si="1"/>
        <v>15.930540000000093</v>
      </c>
      <c r="F9" t="s">
        <v>77</v>
      </c>
      <c r="G9">
        <f t="shared" si="2"/>
        <v>106.867363</v>
      </c>
      <c r="H9">
        <f t="shared" si="3"/>
        <v>0.8673629999999974</v>
      </c>
      <c r="I9">
        <f t="shared" si="4"/>
        <v>52.04177999999985</v>
      </c>
      <c r="J9" s="5" t="s">
        <v>116</v>
      </c>
    </row>
    <row r="10" spans="1:10" ht="12.75">
      <c r="A10" t="s">
        <v>26</v>
      </c>
      <c r="B10" s="1">
        <v>34.265654</v>
      </c>
      <c r="C10" s="1">
        <v>-106.868174</v>
      </c>
      <c r="D10" s="1">
        <f t="shared" si="0"/>
        <v>0.26565399999999784</v>
      </c>
      <c r="E10">
        <f t="shared" si="1"/>
        <v>15.93923999999987</v>
      </c>
      <c r="F10" t="s">
        <v>78</v>
      </c>
      <c r="G10">
        <f t="shared" si="2"/>
        <v>106.868174</v>
      </c>
      <c r="H10">
        <f t="shared" si="3"/>
        <v>0.8681739999999962</v>
      </c>
      <c r="I10">
        <f t="shared" si="4"/>
        <v>52.090439999999774</v>
      </c>
      <c r="J10" s="5" t="s">
        <v>117</v>
      </c>
    </row>
    <row r="11" spans="1:10" ht="12.75">
      <c r="A11" t="s">
        <v>27</v>
      </c>
      <c r="B11" s="1">
        <v>34.265255</v>
      </c>
      <c r="C11" s="1">
        <v>-106.867851</v>
      </c>
      <c r="D11" s="1">
        <f>B11-34</f>
        <v>0.26525500000000335</v>
      </c>
      <c r="E11">
        <f t="shared" si="1"/>
        <v>15.915300000000201</v>
      </c>
      <c r="F11" t="s">
        <v>79</v>
      </c>
      <c r="G11">
        <f t="shared" si="2"/>
        <v>106.867851</v>
      </c>
      <c r="H11">
        <f t="shared" si="3"/>
        <v>0.8678510000000017</v>
      </c>
      <c r="I11">
        <f t="shared" si="4"/>
        <v>52.0710600000001</v>
      </c>
      <c r="J11" s="5" t="s">
        <v>118</v>
      </c>
    </row>
    <row r="12" spans="1:10" ht="12.75">
      <c r="A12" t="s">
        <v>28</v>
      </c>
      <c r="B12" s="1">
        <v>33.781129</v>
      </c>
      <c r="C12" s="1">
        <v>-106.877225</v>
      </c>
      <c r="D12" s="1">
        <f>B12-33</f>
        <v>0.781129</v>
      </c>
      <c r="E12">
        <f>D12*60</f>
        <v>46.86774</v>
      </c>
      <c r="F12" t="s">
        <v>80</v>
      </c>
      <c r="G12">
        <f t="shared" si="2"/>
        <v>106.877225</v>
      </c>
      <c r="H12">
        <f t="shared" si="3"/>
        <v>0.8772249999999957</v>
      </c>
      <c r="I12">
        <f t="shared" si="4"/>
        <v>52.63349999999974</v>
      </c>
      <c r="J12" s="5" t="s">
        <v>119</v>
      </c>
    </row>
    <row r="13" spans="1:10" ht="12.75">
      <c r="A13" t="s">
        <v>29</v>
      </c>
      <c r="B13" s="1">
        <v>33.78147</v>
      </c>
      <c r="C13" s="1">
        <v>-106.877116</v>
      </c>
      <c r="D13" s="1">
        <f>B13-33</f>
        <v>0.7814699999999988</v>
      </c>
      <c r="E13">
        <f t="shared" si="1"/>
        <v>46.88819999999993</v>
      </c>
      <c r="F13" t="s">
        <v>81</v>
      </c>
      <c r="G13">
        <f t="shared" si="2"/>
        <v>106.877116</v>
      </c>
      <c r="H13">
        <f t="shared" si="3"/>
        <v>0.8771160000000009</v>
      </c>
      <c r="I13">
        <f t="shared" si="4"/>
        <v>52.626960000000054</v>
      </c>
      <c r="J13" s="5" t="s">
        <v>120</v>
      </c>
    </row>
    <row r="14" spans="1:10" ht="12.75">
      <c r="A14" t="s">
        <v>30</v>
      </c>
      <c r="B14" s="1">
        <v>33.781001</v>
      </c>
      <c r="C14" s="1">
        <v>-106.876816</v>
      </c>
      <c r="D14" s="1">
        <f>B14-33</f>
        <v>0.7810010000000034</v>
      </c>
      <c r="E14">
        <f t="shared" si="1"/>
        <v>46.8600600000002</v>
      </c>
      <c r="F14" t="s">
        <v>82</v>
      </c>
      <c r="G14">
        <f t="shared" si="2"/>
        <v>106.876816</v>
      </c>
      <c r="H14">
        <f t="shared" si="3"/>
        <v>0.8768160000000051</v>
      </c>
      <c r="I14">
        <f t="shared" si="4"/>
        <v>52.60896000000031</v>
      </c>
      <c r="J14" s="5" t="s">
        <v>121</v>
      </c>
    </row>
    <row r="15" spans="1:10" ht="12.75">
      <c r="A15" t="s">
        <v>31</v>
      </c>
      <c r="B15" s="1">
        <v>33.781258</v>
      </c>
      <c r="C15" s="1">
        <v>-106.877627</v>
      </c>
      <c r="D15" s="1">
        <f>B15-33</f>
        <v>0.7812580000000011</v>
      </c>
      <c r="E15">
        <f t="shared" si="1"/>
        <v>46.87548000000007</v>
      </c>
      <c r="F15" t="s">
        <v>83</v>
      </c>
      <c r="G15">
        <f t="shared" si="2"/>
        <v>106.877627</v>
      </c>
      <c r="H15">
        <f t="shared" si="3"/>
        <v>0.8776270000000039</v>
      </c>
      <c r="I15">
        <f t="shared" si="4"/>
        <v>52.657620000000236</v>
      </c>
      <c r="J15" s="5" t="s">
        <v>122</v>
      </c>
    </row>
    <row r="16" spans="1:10" ht="12.75">
      <c r="A16" t="s">
        <v>32</v>
      </c>
      <c r="B16" s="1">
        <v>33.780798</v>
      </c>
      <c r="C16" s="1">
        <v>-106.877344</v>
      </c>
      <c r="D16" s="1">
        <f>B16-33</f>
        <v>0.7807979999999972</v>
      </c>
      <c r="E16">
        <f t="shared" si="1"/>
        <v>46.84787999999983</v>
      </c>
      <c r="F16" t="s">
        <v>92</v>
      </c>
      <c r="G16">
        <f t="shared" si="2"/>
        <v>106.877344</v>
      </c>
      <c r="H16">
        <f t="shared" si="3"/>
        <v>0.8773439999999937</v>
      </c>
      <c r="I16">
        <f t="shared" si="4"/>
        <v>52.64063999999962</v>
      </c>
      <c r="J16" s="5" t="s">
        <v>123</v>
      </c>
    </row>
    <row r="17" spans="2:3" ht="12.75">
      <c r="B17" s="1"/>
      <c r="C17" s="1"/>
    </row>
    <row r="18" spans="1:10" ht="12.75">
      <c r="A18" t="s">
        <v>43</v>
      </c>
      <c r="B18" s="1">
        <v>34.590125</v>
      </c>
      <c r="C18" s="1">
        <v>-106.749198</v>
      </c>
      <c r="D18" s="1">
        <f>B18-34</f>
        <v>0.5901250000000005</v>
      </c>
      <c r="E18">
        <f t="shared" si="1"/>
        <v>35.40750000000003</v>
      </c>
      <c r="F18" t="s">
        <v>85</v>
      </c>
      <c r="G18">
        <f aca="true" t="shared" si="5" ref="G18:G42">C18*-1</f>
        <v>106.749198</v>
      </c>
      <c r="H18">
        <f aca="true" t="shared" si="6" ref="H18:H42">G18-106</f>
        <v>0.7491980000000069</v>
      </c>
      <c r="I18">
        <f aca="true" t="shared" si="7" ref="I18:I42">H18*60</f>
        <v>44.951880000000415</v>
      </c>
      <c r="J18" s="5" t="s">
        <v>124</v>
      </c>
    </row>
    <row r="19" spans="1:10" ht="12.75">
      <c r="A19" t="s">
        <v>44</v>
      </c>
      <c r="B19" s="1">
        <v>34.590455</v>
      </c>
      <c r="C19" s="1">
        <v>-106.749147</v>
      </c>
      <c r="D19" s="1">
        <f>B19-34</f>
        <v>0.5904549999999986</v>
      </c>
      <c r="E19">
        <f t="shared" si="1"/>
        <v>35.42729999999992</v>
      </c>
      <c r="F19" t="s">
        <v>84</v>
      </c>
      <c r="G19">
        <f t="shared" si="5"/>
        <v>106.749147</v>
      </c>
      <c r="H19">
        <f t="shared" si="6"/>
        <v>0.7491469999999936</v>
      </c>
      <c r="I19">
        <f t="shared" si="7"/>
        <v>44.948819999999614</v>
      </c>
      <c r="J19" s="5" t="s">
        <v>125</v>
      </c>
    </row>
    <row r="20" spans="1:10" ht="12.75">
      <c r="A20" t="s">
        <v>45</v>
      </c>
      <c r="B20" s="1">
        <v>34.590083</v>
      </c>
      <c r="C20" s="1">
        <v>-106.748755</v>
      </c>
      <c r="D20" s="1">
        <f>B20-34</f>
        <v>0.5900829999999999</v>
      </c>
      <c r="E20">
        <f t="shared" si="1"/>
        <v>35.404979999999995</v>
      </c>
      <c r="F20" t="s">
        <v>86</v>
      </c>
      <c r="G20">
        <f t="shared" si="5"/>
        <v>106.748755</v>
      </c>
      <c r="H20">
        <f t="shared" si="6"/>
        <v>0.7487550000000027</v>
      </c>
      <c r="I20">
        <f t="shared" si="7"/>
        <v>44.92530000000016</v>
      </c>
      <c r="J20" s="5" t="s">
        <v>126</v>
      </c>
    </row>
    <row r="21" spans="1:10" ht="12.75">
      <c r="A21" t="s">
        <v>46</v>
      </c>
      <c r="B21" s="1">
        <v>34.59018</v>
      </c>
      <c r="C21" s="1">
        <v>-106.749725</v>
      </c>
      <c r="D21" s="1">
        <f>B21-34</f>
        <v>0.5901799999999966</v>
      </c>
      <c r="E21">
        <f t="shared" si="1"/>
        <v>35.410799999999796</v>
      </c>
      <c r="F21" t="s">
        <v>87</v>
      </c>
      <c r="G21">
        <f t="shared" si="5"/>
        <v>106.749725</v>
      </c>
      <c r="H21">
        <f t="shared" si="6"/>
        <v>0.749724999999998</v>
      </c>
      <c r="I21">
        <f t="shared" si="7"/>
        <v>44.98349999999988</v>
      </c>
      <c r="J21" s="5" t="s">
        <v>127</v>
      </c>
    </row>
    <row r="22" spans="1:10" ht="12.75">
      <c r="A22" t="s">
        <v>47</v>
      </c>
      <c r="B22" s="1">
        <v>34.589756</v>
      </c>
      <c r="C22" s="1">
        <v>-106.749301</v>
      </c>
      <c r="D22" s="1">
        <f>B22-34</f>
        <v>0.5897560000000013</v>
      </c>
      <c r="E22">
        <f t="shared" si="1"/>
        <v>35.38536000000008</v>
      </c>
      <c r="F22" t="s">
        <v>88</v>
      </c>
      <c r="G22">
        <f t="shared" si="5"/>
        <v>106.749301</v>
      </c>
      <c r="H22">
        <f t="shared" si="6"/>
        <v>0.7493010000000027</v>
      </c>
      <c r="I22">
        <f t="shared" si="7"/>
        <v>44.95806000000016</v>
      </c>
      <c r="J22" s="5" t="s">
        <v>128</v>
      </c>
    </row>
    <row r="23" spans="1:10" ht="12.75">
      <c r="A23" t="s">
        <v>33</v>
      </c>
      <c r="B23" s="1">
        <v>35.12675</v>
      </c>
      <c r="C23" s="1">
        <v>-106.688432</v>
      </c>
      <c r="D23" s="1">
        <f>B23-35</f>
        <v>0.12675000000000125</v>
      </c>
      <c r="E23">
        <f t="shared" si="1"/>
        <v>7.605000000000075</v>
      </c>
      <c r="F23" t="s">
        <v>93</v>
      </c>
      <c r="G23">
        <f t="shared" si="5"/>
        <v>106.688432</v>
      </c>
      <c r="H23">
        <f t="shared" si="6"/>
        <v>0.6884320000000059</v>
      </c>
      <c r="I23">
        <f t="shared" si="7"/>
        <v>41.305920000000356</v>
      </c>
      <c r="J23" s="5" t="s">
        <v>129</v>
      </c>
    </row>
    <row r="24" spans="1:10" ht="12.75">
      <c r="A24" t="s">
        <v>34</v>
      </c>
      <c r="B24" s="1">
        <v>35.127061</v>
      </c>
      <c r="C24" s="1">
        <v>-106.68824</v>
      </c>
      <c r="D24" s="1">
        <f>B24-35</f>
        <v>0.12706099999999765</v>
      </c>
      <c r="E24">
        <f t="shared" si="1"/>
        <v>7.623659999999859</v>
      </c>
      <c r="F24" t="s">
        <v>89</v>
      </c>
      <c r="G24">
        <f t="shared" si="5"/>
        <v>106.68824</v>
      </c>
      <c r="H24">
        <f t="shared" si="6"/>
        <v>0.6882399999999933</v>
      </c>
      <c r="I24">
        <f t="shared" si="7"/>
        <v>41.2943999999996</v>
      </c>
      <c r="J24" s="5" t="s">
        <v>130</v>
      </c>
    </row>
    <row r="25" spans="1:10" ht="12.75">
      <c r="A25" t="s">
        <v>35</v>
      </c>
      <c r="B25" s="1">
        <v>35.126576</v>
      </c>
      <c r="C25" s="1">
        <v>-106.688039</v>
      </c>
      <c r="D25" s="1">
        <f>B25-35</f>
        <v>0.12657600000000002</v>
      </c>
      <c r="E25">
        <f t="shared" si="1"/>
        <v>7.594560000000001</v>
      </c>
      <c r="F25" t="s">
        <v>90</v>
      </c>
      <c r="G25">
        <f t="shared" si="5"/>
        <v>106.688039</v>
      </c>
      <c r="H25">
        <f t="shared" si="6"/>
        <v>0.6880390000000034</v>
      </c>
      <c r="I25">
        <f t="shared" si="7"/>
        <v>41.282340000000204</v>
      </c>
      <c r="J25" s="5" t="s">
        <v>131</v>
      </c>
    </row>
    <row r="26" spans="1:10" ht="12.75">
      <c r="A26" t="s">
        <v>36</v>
      </c>
      <c r="B26" s="1">
        <v>35.126894</v>
      </c>
      <c r="C26" s="1">
        <v>-106.688828</v>
      </c>
      <c r="D26" s="1">
        <f>B26-35</f>
        <v>0.12689400000000006</v>
      </c>
      <c r="E26">
        <f t="shared" si="1"/>
        <v>7.613640000000004</v>
      </c>
      <c r="F26" t="s">
        <v>91</v>
      </c>
      <c r="G26">
        <f t="shared" si="5"/>
        <v>106.688828</v>
      </c>
      <c r="H26">
        <f t="shared" si="6"/>
        <v>0.6888280000000009</v>
      </c>
      <c r="I26">
        <f t="shared" si="7"/>
        <v>41.32968000000005</v>
      </c>
      <c r="J26" s="5" t="s">
        <v>132</v>
      </c>
    </row>
    <row r="27" spans="1:10" ht="12.75">
      <c r="A27" t="s">
        <v>37</v>
      </c>
      <c r="B27" s="1">
        <v>35.126421</v>
      </c>
      <c r="C27" s="1">
        <v>-106.68866</v>
      </c>
      <c r="D27" s="1">
        <f>B27-35</f>
        <v>0.12642100000000056</v>
      </c>
      <c r="E27">
        <f t="shared" si="1"/>
        <v>7.585260000000034</v>
      </c>
      <c r="F27" t="s">
        <v>94</v>
      </c>
      <c r="G27">
        <f t="shared" si="5"/>
        <v>106.68866</v>
      </c>
      <c r="H27">
        <f t="shared" si="6"/>
        <v>0.6886599999999987</v>
      </c>
      <c r="I27">
        <f t="shared" si="7"/>
        <v>41.31959999999992</v>
      </c>
      <c r="J27" s="5" t="s">
        <v>133</v>
      </c>
    </row>
    <row r="28" spans="1:10" ht="12.75">
      <c r="A28" t="s">
        <v>38</v>
      </c>
      <c r="B28" s="1">
        <v>34.812368</v>
      </c>
      <c r="C28" s="1">
        <v>-106.714457</v>
      </c>
      <c r="D28" s="1">
        <f>B28-34</f>
        <v>0.8123679999999993</v>
      </c>
      <c r="E28">
        <f t="shared" si="1"/>
        <v>48.74207999999996</v>
      </c>
      <c r="F28" t="s">
        <v>95</v>
      </c>
      <c r="G28">
        <f t="shared" si="5"/>
        <v>106.714457</v>
      </c>
      <c r="H28">
        <f t="shared" si="6"/>
        <v>0.7144569999999959</v>
      </c>
      <c r="I28">
        <f t="shared" si="7"/>
        <v>42.867419999999754</v>
      </c>
      <c r="J28" s="5" t="s">
        <v>134</v>
      </c>
    </row>
    <row r="29" spans="1:10" ht="12.75">
      <c r="A29" t="s">
        <v>39</v>
      </c>
      <c r="B29" s="1">
        <v>34.812677</v>
      </c>
      <c r="C29" s="1">
        <v>-106.714251</v>
      </c>
      <c r="D29" s="1">
        <f aca="true" t="shared" si="8" ref="D29:D37">B29-34</f>
        <v>0.8126770000000008</v>
      </c>
      <c r="E29">
        <f t="shared" si="1"/>
        <v>48.760620000000046</v>
      </c>
      <c r="F29" t="s">
        <v>96</v>
      </c>
      <c r="G29">
        <f t="shared" si="5"/>
        <v>106.714251</v>
      </c>
      <c r="H29">
        <f t="shared" si="6"/>
        <v>0.7142510000000044</v>
      </c>
      <c r="I29">
        <f t="shared" si="7"/>
        <v>42.855060000000265</v>
      </c>
      <c r="J29" s="5" t="s">
        <v>135</v>
      </c>
    </row>
    <row r="30" spans="1:10" ht="12.75">
      <c r="A30" s="2" t="s">
        <v>40</v>
      </c>
      <c r="B30" s="1">
        <v>34.812217</v>
      </c>
      <c r="C30" s="1">
        <v>-106.714083</v>
      </c>
      <c r="D30" s="1">
        <f t="shared" si="8"/>
        <v>0.8122169999999969</v>
      </c>
      <c r="E30">
        <f t="shared" si="1"/>
        <v>48.73301999999981</v>
      </c>
      <c r="F30" t="s">
        <v>97</v>
      </c>
      <c r="G30">
        <f t="shared" si="5"/>
        <v>106.714083</v>
      </c>
      <c r="H30">
        <f t="shared" si="6"/>
        <v>0.7140830000000022</v>
      </c>
      <c r="I30">
        <f t="shared" si="7"/>
        <v>42.844980000000135</v>
      </c>
      <c r="J30" s="5" t="s">
        <v>136</v>
      </c>
    </row>
    <row r="31" spans="1:10" ht="12.75">
      <c r="A31" t="s">
        <v>41</v>
      </c>
      <c r="B31" s="1">
        <v>34.812496</v>
      </c>
      <c r="C31" s="1">
        <v>-106.714863</v>
      </c>
      <c r="D31" s="1">
        <f t="shared" si="8"/>
        <v>0.812496000000003</v>
      </c>
      <c r="E31">
        <f t="shared" si="1"/>
        <v>48.74976000000018</v>
      </c>
      <c r="F31" t="s">
        <v>98</v>
      </c>
      <c r="G31">
        <f t="shared" si="5"/>
        <v>106.714863</v>
      </c>
      <c r="H31">
        <f t="shared" si="6"/>
        <v>0.714862999999994</v>
      </c>
      <c r="I31">
        <f t="shared" si="7"/>
        <v>42.89177999999964</v>
      </c>
      <c r="J31" s="5" t="s">
        <v>138</v>
      </c>
    </row>
    <row r="32" spans="1:10" ht="12.75">
      <c r="A32" t="s">
        <v>42</v>
      </c>
      <c r="B32" s="1">
        <v>34.812003</v>
      </c>
      <c r="C32" s="1">
        <v>-106.714714</v>
      </c>
      <c r="D32" s="1">
        <f t="shared" si="8"/>
        <v>0.8120029999999971</v>
      </c>
      <c r="E32">
        <f t="shared" si="1"/>
        <v>48.72017999999983</v>
      </c>
      <c r="F32" t="s">
        <v>99</v>
      </c>
      <c r="G32">
        <f t="shared" si="5"/>
        <v>106.714714</v>
      </c>
      <c r="H32">
        <f t="shared" si="6"/>
        <v>0.7147140000000007</v>
      </c>
      <c r="I32">
        <f t="shared" si="7"/>
        <v>42.882840000000044</v>
      </c>
      <c r="J32" s="5" t="s">
        <v>137</v>
      </c>
    </row>
    <row r="33" spans="1:10" ht="12.75">
      <c r="A33" t="s">
        <v>48</v>
      </c>
      <c r="B33" s="1">
        <v>34.406093</v>
      </c>
      <c r="C33" s="1">
        <v>-106.803098</v>
      </c>
      <c r="D33" s="1">
        <f t="shared" si="8"/>
        <v>0.4060929999999985</v>
      </c>
      <c r="E33">
        <f t="shared" si="1"/>
        <v>24.36557999999991</v>
      </c>
      <c r="F33" t="s">
        <v>100</v>
      </c>
      <c r="G33">
        <f t="shared" si="5"/>
        <v>106.803098</v>
      </c>
      <c r="H33">
        <f t="shared" si="6"/>
        <v>0.8030980000000056</v>
      </c>
      <c r="I33">
        <f t="shared" si="7"/>
        <v>48.18588000000034</v>
      </c>
      <c r="J33" s="5" t="s">
        <v>139</v>
      </c>
    </row>
    <row r="34" spans="1:10" ht="12.75">
      <c r="A34" t="s">
        <v>49</v>
      </c>
      <c r="B34" s="1">
        <v>34.40647</v>
      </c>
      <c r="C34" s="1">
        <v>-106.803197</v>
      </c>
      <c r="D34" s="1">
        <f t="shared" si="8"/>
        <v>0.4064699999999988</v>
      </c>
      <c r="E34">
        <f t="shared" si="1"/>
        <v>24.388199999999927</v>
      </c>
      <c r="F34" t="s">
        <v>101</v>
      </c>
      <c r="G34">
        <f t="shared" si="5"/>
        <v>106.803197</v>
      </c>
      <c r="H34">
        <f t="shared" si="6"/>
        <v>0.8031969999999973</v>
      </c>
      <c r="I34">
        <f t="shared" si="7"/>
        <v>48.19181999999984</v>
      </c>
      <c r="J34" s="5" t="s">
        <v>140</v>
      </c>
    </row>
    <row r="35" spans="1:10" ht="12.75">
      <c r="A35" t="s">
        <v>50</v>
      </c>
      <c r="B35" s="1">
        <v>34.406161</v>
      </c>
      <c r="C35" s="1">
        <v>-106.802685</v>
      </c>
      <c r="D35" s="1">
        <f t="shared" si="8"/>
        <v>0.40616099999999733</v>
      </c>
      <c r="E35">
        <f t="shared" si="1"/>
        <v>24.36965999999984</v>
      </c>
      <c r="F35" t="s">
        <v>102</v>
      </c>
      <c r="G35">
        <f t="shared" si="5"/>
        <v>106.802685</v>
      </c>
      <c r="H35">
        <f t="shared" si="6"/>
        <v>0.8026849999999968</v>
      </c>
      <c r="I35">
        <f t="shared" si="7"/>
        <v>48.161099999999806</v>
      </c>
      <c r="J35" s="5" t="s">
        <v>141</v>
      </c>
    </row>
    <row r="36" spans="1:10" ht="12.75">
      <c r="A36" t="s">
        <v>51</v>
      </c>
      <c r="B36" s="1">
        <v>34.405974</v>
      </c>
      <c r="C36" s="1">
        <v>-106.803475</v>
      </c>
      <c r="D36" s="1">
        <f t="shared" si="8"/>
        <v>0.4059740000000005</v>
      </c>
      <c r="E36">
        <f t="shared" si="1"/>
        <v>24.35844000000003</v>
      </c>
      <c r="F36" t="s">
        <v>103</v>
      </c>
      <c r="G36">
        <f t="shared" si="5"/>
        <v>106.803475</v>
      </c>
      <c r="H36">
        <f t="shared" si="6"/>
        <v>0.8034750000000059</v>
      </c>
      <c r="I36">
        <f t="shared" si="7"/>
        <v>48.208500000000356</v>
      </c>
      <c r="J36" s="5" t="s">
        <v>142</v>
      </c>
    </row>
    <row r="37" spans="1:10" ht="12.75">
      <c r="A37" t="s">
        <v>52</v>
      </c>
      <c r="B37" s="1">
        <v>34.405745</v>
      </c>
      <c r="C37" s="1">
        <v>-106.803015</v>
      </c>
      <c r="D37" s="1">
        <f t="shared" si="8"/>
        <v>0.40574500000000313</v>
      </c>
      <c r="E37">
        <f t="shared" si="1"/>
        <v>24.344700000000188</v>
      </c>
      <c r="F37" t="s">
        <v>104</v>
      </c>
      <c r="G37">
        <f t="shared" si="5"/>
        <v>106.803015</v>
      </c>
      <c r="H37">
        <f t="shared" si="6"/>
        <v>0.803015000000002</v>
      </c>
      <c r="I37">
        <f t="shared" si="7"/>
        <v>48.18090000000012</v>
      </c>
      <c r="J37" s="5" t="s">
        <v>143</v>
      </c>
    </row>
    <row r="38" spans="1:10" ht="12.75">
      <c r="A38" t="s">
        <v>53</v>
      </c>
      <c r="B38" s="1">
        <v>33.791601</v>
      </c>
      <c r="C38" s="1">
        <v>-106.874483</v>
      </c>
      <c r="D38" s="1">
        <f>B38-33</f>
        <v>0.791601</v>
      </c>
      <c r="E38">
        <f t="shared" si="1"/>
        <v>47.49606</v>
      </c>
      <c r="F38" t="s">
        <v>105</v>
      </c>
      <c r="G38">
        <f t="shared" si="5"/>
        <v>106.874483</v>
      </c>
      <c r="H38">
        <f t="shared" si="6"/>
        <v>0.8744829999999979</v>
      </c>
      <c r="I38">
        <f t="shared" si="7"/>
        <v>52.468979999999874</v>
      </c>
      <c r="J38" s="5" t="s">
        <v>144</v>
      </c>
    </row>
    <row r="39" spans="1:10" ht="12.75">
      <c r="A39" t="s">
        <v>54</v>
      </c>
      <c r="B39" s="1">
        <v>33.791936</v>
      </c>
      <c r="C39" s="1">
        <v>-106.874375</v>
      </c>
      <c r="D39" s="1">
        <f>B39-33</f>
        <v>0.7919359999999998</v>
      </c>
      <c r="E39">
        <f t="shared" si="1"/>
        <v>47.516159999999985</v>
      </c>
      <c r="F39" t="s">
        <v>106</v>
      </c>
      <c r="G39">
        <f t="shared" si="5"/>
        <v>106.874375</v>
      </c>
      <c r="H39">
        <f t="shared" si="6"/>
        <v>0.8743750000000006</v>
      </c>
      <c r="I39">
        <f t="shared" si="7"/>
        <v>52.462500000000034</v>
      </c>
      <c r="J39" s="5" t="s">
        <v>145</v>
      </c>
    </row>
    <row r="40" spans="1:10" ht="12.75">
      <c r="A40" t="s">
        <v>55</v>
      </c>
      <c r="B40" s="1">
        <v>33.791551</v>
      </c>
      <c r="C40" s="1">
        <v>-106.87407</v>
      </c>
      <c r="D40" s="1">
        <f>B40-33</f>
        <v>0.7915509999999983</v>
      </c>
      <c r="E40">
        <f t="shared" si="1"/>
        <v>47.4930599999999</v>
      </c>
      <c r="F40" t="s">
        <v>107</v>
      </c>
      <c r="G40">
        <f t="shared" si="5"/>
        <v>106.87407</v>
      </c>
      <c r="H40">
        <f t="shared" si="6"/>
        <v>0.8740700000000032</v>
      </c>
      <c r="I40">
        <f t="shared" si="7"/>
        <v>52.444200000000194</v>
      </c>
      <c r="J40" s="5" t="s">
        <v>146</v>
      </c>
    </row>
    <row r="41" spans="1:10" ht="12.75">
      <c r="A41" t="s">
        <v>56</v>
      </c>
      <c r="B41" s="1">
        <v>33.791633</v>
      </c>
      <c r="C41" s="1">
        <v>-106.874893</v>
      </c>
      <c r="D41" s="1">
        <f>B41-33</f>
        <v>0.7916329999999974</v>
      </c>
      <c r="E41">
        <f t="shared" si="1"/>
        <v>47.49797999999984</v>
      </c>
      <c r="F41" t="s">
        <v>108</v>
      </c>
      <c r="G41">
        <f t="shared" si="5"/>
        <v>106.874893</v>
      </c>
      <c r="H41">
        <f t="shared" si="6"/>
        <v>0.8748930000000001</v>
      </c>
      <c r="I41">
        <f t="shared" si="7"/>
        <v>52.49358000000001</v>
      </c>
      <c r="J41" s="5" t="s">
        <v>147</v>
      </c>
    </row>
    <row r="42" spans="1:10" ht="12.75">
      <c r="A42" t="s">
        <v>57</v>
      </c>
      <c r="B42" s="1">
        <v>33.791244</v>
      </c>
      <c r="C42" s="1">
        <v>-106.874546</v>
      </c>
      <c r="D42" s="1">
        <f>B42-33</f>
        <v>0.791243999999999</v>
      </c>
      <c r="E42">
        <f t="shared" si="1"/>
        <v>47.47463999999994</v>
      </c>
      <c r="F42" t="s">
        <v>109</v>
      </c>
      <c r="G42">
        <f t="shared" si="5"/>
        <v>106.874546</v>
      </c>
      <c r="H42">
        <f t="shared" si="6"/>
        <v>0.8745459999999952</v>
      </c>
      <c r="I42">
        <f t="shared" si="7"/>
        <v>52.47275999999971</v>
      </c>
      <c r="J42" s="5" t="s">
        <v>148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UNM Biology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Thibault</dc:creator>
  <cp:keywords/>
  <dc:description/>
  <cp:lastModifiedBy>Jim Thibault</cp:lastModifiedBy>
  <cp:lastPrinted>2011-03-30T16:18:42Z</cp:lastPrinted>
  <dcterms:created xsi:type="dcterms:W3CDTF">2006-06-28T22:00:17Z</dcterms:created>
  <dcterms:modified xsi:type="dcterms:W3CDTF">2012-05-03T19:51:38Z</dcterms:modified>
  <cp:category/>
  <cp:version/>
  <cp:contentType/>
  <cp:contentStatus/>
</cp:coreProperties>
</file>